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24226"/>
  <xr:revisionPtr revIDLastSave="0" documentId="13_ncr:1_{50963294-A7D1-477B-B568-257E85DA94D3}" xr6:coauthVersionLast="47" xr6:coauthVersionMax="47" xr10:uidLastSave="{00000000-0000-0000-0000-000000000000}"/>
  <bookViews>
    <workbookView xWindow="-120" yWindow="-120" windowWidth="29040" windowHeight="15720" tabRatio="599" xr2:uid="{00000000-000D-0000-FFFF-FFFF00000000}"/>
  </bookViews>
  <sheets>
    <sheet name="Statement P" sheetId="2" r:id="rId1"/>
  </sheets>
  <definedNames>
    <definedName name="\a" localSheetId="0">'Statement P'!#REF!</definedName>
    <definedName name="\a">#REF!</definedName>
    <definedName name="\b" localSheetId="0">'Statement P'!#REF!</definedName>
    <definedName name="\b">#REF!</definedName>
    <definedName name="\p" localSheetId="0">'Statement P'!#REF!</definedName>
    <definedName name="\p">#REF!</definedName>
    <definedName name="_Regression_Int" localSheetId="0" hidden="1">1</definedName>
    <definedName name="ACwvu.BUY." localSheetId="0" hidden="1">'Statement P'!$B$107:$F$128</definedName>
    <definedName name="ACwvu.DDVC." localSheetId="0" hidden="1">'Statement P'!#REF!</definedName>
    <definedName name="ACwvu.INPUT." localSheetId="0" hidden="1">'Statement P'!#REF!</definedName>
    <definedName name="ACwvu.page1." localSheetId="0" hidden="1">'Statement P'!$A$11:$F$45</definedName>
    <definedName name="ACwvu.PAGE2." localSheetId="0" hidden="1">'Statement P'!$A$47:$G$96</definedName>
    <definedName name="ACwvu.PAGE3." localSheetId="0" hidden="1">'Statement P'!#REF!</definedName>
    <definedName name="ACwvu.page4." localSheetId="0" hidden="1">'Statement P'!#REF!</definedName>
    <definedName name="ACwvu.page5." localSheetId="0" hidden="1">'Statement P'!#REF!</definedName>
    <definedName name="ACwvu.SMS." localSheetId="0" hidden="1">'Statement P'!#REF!</definedName>
    <definedName name="ACwvu.STORAGE." localSheetId="0" hidden="1">'Statement P'!#REF!</definedName>
    <definedName name="ACwvu.SUPPLIER." localSheetId="0" hidden="1">'Statement P'!#REF!</definedName>
    <definedName name="ACwvu.TRANSIT." localSheetId="0" hidden="1">'Statement P'!#REF!</definedName>
    <definedName name="_xlnm.Print_Area" localSheetId="0">'Statement P'!$A$1:$E$34,'Statement P'!$A$38:$G$93,'Statement P'!$A$97:$F$127</definedName>
    <definedName name="Print_Area_MI" localSheetId="0">'Statement P'!#REF!</definedName>
    <definedName name="Print_Area_MI">#REF!</definedName>
    <definedName name="Swvu.BUY." localSheetId="0" hidden="1">'Statement P'!$B$107:$F$128</definedName>
    <definedName name="Swvu.DDVC." localSheetId="0" hidden="1">'Statement P'!#REF!</definedName>
    <definedName name="Swvu.INPUT." localSheetId="0" hidden="1">'Statement P'!#REF!</definedName>
    <definedName name="Swvu.page1." localSheetId="0" hidden="1">'Statement P'!$A$11:$F$45</definedName>
    <definedName name="Swvu.PAGE2." localSheetId="0" hidden="1">'Statement P'!$A$47:$G$96</definedName>
    <definedName name="Swvu.PAGE3." localSheetId="0" hidden="1">'Statement P'!#REF!</definedName>
    <definedName name="Swvu.page4." localSheetId="0" hidden="1">'Statement P'!#REF!</definedName>
    <definedName name="Swvu.page5." localSheetId="0" hidden="1">'Statement P'!#REF!</definedName>
    <definedName name="Swvu.SMS." localSheetId="0" hidden="1">'Statement P'!#REF!</definedName>
    <definedName name="Swvu.STORAGE." localSheetId="0" hidden="1">'Statement P'!#REF!</definedName>
    <definedName name="Swvu.SUPPLIER." localSheetId="0" hidden="1">'Statement P'!#REF!</definedName>
    <definedName name="Swvu.TRANSIT." localSheetId="0" hidden="1">'Statement P'!#REF!</definedName>
    <definedName name="wrn.PGAPRINT." hidden="1">{"INPUT",#N/A,FALSE,"PGA894";"PAGE1",#N/A,FALSE,"PGA894";"PAGE2",#N/A,FALSE,"PGA894";"PAGE3",#N/A,FALSE,"PGA894";"PAGE4",#N/A,FALSE,"PGA894";"DDVC",#N/A,FALSE,"PGA894";"SMS",#N/A,FALSE,"PGA894";"STORAGE",#N/A,FALSE,"PGA894";"SUPPLIER",#N/A,FALSE,"PGA894";"TRANSIT",#N/A,FALSE,"PGA894";"BUY",#N/A,FALSE,"PGA894"}</definedName>
    <definedName name="wvu.BUY." localSheetId="0" hidden="1">{TRUE,TRUE,-1.25,-15.5,484.5,253.5,FALSE,FALSE,TRUE,TRUE,0,7,#N/A,480,#N/A,3.61139896373057,17.5625,1,FALSE,FALSE,3,TRUE,1,FALSE,100,"Swvu.BUY.","ACwvu.BUY.",1,FALSE,FALSE,0.2,0.2,1,1,1,"","&amp;L&amp;F",FALSE,FALSE,FALSE,FALSE,1,#N/A,1,1,"=R489C8:R508C12",FALSE,#N/A,#N/A,FALSE,FALSE,FALSE,1,#N/A,#N/A,FALSE,FALSE,TRUE,TRUE,TRUE}</definedName>
    <definedName name="wvu.DDVC." localSheetId="0" hidden="1">{TRUE,TRUE,-1.25,-15.5,484.5,253.5,FALSE,FALSE,TRUE,TRUE,0,6,#N/A,412,#N/A,4.12953367875648,17.5625,1,FALSE,FALSE,3,TRUE,1,FALSE,100,"Swvu.DDVC.","ACwvu.DDVC.",1,FALSE,FALSE,0.2,0.2,1,1,1,"","&amp;L&amp;F",FALSE,FALSE,FALSE,FALSE,1,#N/A,1,1,"=R421C9:R444C12",FALSE,#N/A,#N/A,FALSE,FALSE,FALSE,1,#N/A,#N/A,FALSE,FALSE,TRUE,TRUE,TRUE}</definedName>
    <definedName name="wvu.INPUT." localSheetId="0" hidden="1">{TRUE,TRUE,-1.25,-15.5,484.5,230.25,FALSE,FALSE,TRUE,TRUE,0,1,#N/A,1,#N/A,2.47517730496454,15.625,1,FALSE,FALSE,3,TRUE,1,FALSE,100,"Swvu.INPUT.","ACwvu.INPUT.",1,FALSE,FALSE,0.2,0.2,1,1,2,"","&amp;L&amp;F",FALSE,FALSE,FALSE,FALSE,1,#N/A,1,1,"=R1C1:R67C6",FALSE,#N/A,#N/A,FALSE,FALSE,FALSE,1,#N/A,#N/A,FALSE,FALSE,TRUE,TRUE,TRUE}</definedName>
    <definedName name="wvu.page1." localSheetId="0" hidden="1">{TRUE,TRUE,-1.25,-15.5,484.5,253.5,FALSE,FALSE,TRUE,TRUE,0,5,#N/A,1,#N/A,4.66666666666667,17.5625,1,FALSE,FALSE,3,TRUE,1,FALSE,100,"Swvu.page1.","ACwvu.page1.",1,FALSE,FALSE,0.2,0.2,1,1,1,"","&amp;L&amp;F",FALSE,FALSE,FALSE,FALSE,1,#N/A,1,1,"=R1C7:R57C12",FALSE,#N/A,#N/A,FALSE,FALSE,FALSE,1,#N/A,#N/A,FALSE,FALSE,TRUE,TRUE,TRUE}</definedName>
    <definedName name="wvu.PAGE2." localSheetId="0" hidden="1">{TRUE,TRUE,-1.25,-15.5,484.5,253.5,FALSE,FALSE,TRUE,TRUE,0,5,#N/A,141,#N/A,4.66666666666667,17.5625,1,FALSE,FALSE,3,TRUE,1,FALSE,100,"Swvu.PAGE2.","ACwvu.PAGE2.",1,FALSE,FALSE,0.2,0.2,1,1,1,"","&amp;L&amp;F",FALSE,FALSE,FALSE,FALSE,1,#N/A,1,1,"=R148C7:R202C13",FALSE,#N/A,#N/A,FALSE,FALSE,FALSE,1,#N/A,#N/A,FALSE,FALSE,TRUE,TRUE,TRUE}</definedName>
    <definedName name="wvu.PAGE3." localSheetId="0" hidden="1">{TRUE,TRUE,-1.25,-15.5,484.5,253.5,FALSE,FALSE,TRUE,TRUE,0,12,#N/A,206,#N/A,4.52475247524752,17.5625,1,FALSE,FALSE,3,TRUE,1,FALSE,100,"Swvu.PAGE3.","ACwvu.PAGE3.",1,FALSE,FALSE,0.2,0.2,1,1,1,"","&amp;L&amp;F",FALSE,FALSE,FALSE,FALSE,1,#N/A,1,1,"=R214C7:R265C13",FALSE,#N/A,#N/A,FALSE,FALSE,FALSE,1,#N/A,#N/A,FALSE,FALSE,TRUE,TRUE,TRUE}</definedName>
    <definedName name="wvu.page4." localSheetId="0" hidden="1">{TRUE,TRUE,-1.25,-15.5,484.5,253.5,FALSE,FALSE,TRUE,TRUE,0,5,#N/A,262,#N/A,4.66666666666667,17.4375,1,FALSE,FALSE,3,TRUE,1,FALSE,100,"Swvu.page4.","ACwvu.page4.",1,FALSE,FALSE,0.2,0.2,1,1,1,"","&amp;L&amp;F",FALSE,FALSE,FALSE,FALSE,1,#N/A,1,1,"=R270C7:R298C13",FALSE,#N/A,#N/A,FALSE,FALSE,FALSE,1,#N/A,#N/A,FALSE,FALSE,TRUE,TRUE,TRUE}</definedName>
    <definedName name="wvu.page5." localSheetId="0" hidden="1">{TRUE,TRUE,-1.25,-15.5,484.5,253.5,FALSE,FALSE,TRUE,TRUE,0,5,#N/A,262,#N/A,4.66666666666667,17.4375,1,FALSE,FALSE,3,TRUE,1,FALSE,100,"Swvu.page5.","ACwvu.page5.",1,FALSE,FALSE,0.2,0.2,1,1,1,"","&amp;L&amp;F",FALSE,FALSE,FALSE,FALSE,1,#N/A,1,1,"=R270C7:R298C13",FALSE,#N/A,#N/A,FALSE,FALSE,FALSE,1,#N/A,#N/A,FALSE,FALSE,TRUE,TRUE,TRUE}</definedName>
    <definedName name="wvu.SMS." localSheetId="0" hidden="1">{TRUE,TRUE,-1.25,-15.5,484.5,253.5,FALSE,FALSE,TRUE,TRUE,0,7,#N/A,440,#N/A,3.61139896373057,17.4375,1,FALSE,FALSE,3,TRUE,1,FALSE,100,"Swvu.SMS.","ACwvu.SMS.",1,FALSE,FALSE,0.2,0.2,1,1,1,"","&amp;L&amp;F",FALSE,FALSE,FALSE,FALSE,1,#N/A,1,1,"=R451C9:R466C12",FALSE,#N/A,#N/A,FALSE,FALSE,FALSE,1,#N/A,#N/A,FALSE,FALSE,TRUE,TRUE,TRUE}</definedName>
    <definedName name="wvu.STORAGE." localSheetId="0" hidden="1">{TRUE,TRUE,-1.25,-15.5,484.5,253.5,FALSE,FALSE,TRUE,TRUE,0,6,#N/A,507,#N/A,4.12953367875648,17.5625,1,FALSE,FALSE,3,TRUE,1,FALSE,100,"Swvu.STORAGE.","ACwvu.STORAGE.",1,FALSE,FALSE,0.2,0.2,1,1,1,"","&amp;L&amp;F",FALSE,FALSE,FALSE,FALSE,1,#N/A,1,1,"=R515C8:R536C11",FALSE,#N/A,#N/A,FALSE,FALSE,FALSE,1,#N/A,#N/A,FALSE,FALSE,TRUE,TRUE,TRUE}</definedName>
    <definedName name="wvu.SUPPLIER." localSheetId="0" hidden="1">{TRUE,TRUE,-1.25,-15.5,484.5,253.5,FALSE,FALSE,TRUE,TRUE,0,6,#N/A,332,#N/A,4.12953367875648,17.5625,1,FALSE,FALSE,3,TRUE,1,FALSE,100,"Swvu.SUPPLIER.","ACwvu.SUPPLIER.",1,FALSE,FALSE,0.2,0.2,1,1,2,"","&amp;L&amp;F",FALSE,FALSE,FALSE,FALSE,1,#N/A,1,1,"=R340C8:R366C14",FALSE,#N/A,#N/A,FALSE,FALSE,FALSE,1,#N/A,#N/A,FALSE,FALSE,TRUE,TRUE,TRUE}</definedName>
    <definedName name="wvu.TRANSIT." localSheetId="0" hidden="1">{TRUE,TRUE,-1.25,-15.5,484.5,253.5,FALSE,FALSE,TRUE,TRUE,0,7,#N/A,469,#N/A,3.26424870466321,17.5625,1,FALSE,FALSE,3,TRUE,1,FALSE,100,"Swvu.TRANSIT.","ACwvu.TRANSIT.",1,FALSE,FALSE,0.2,0.2,1,1,1,"","&amp;L&amp;F",FALSE,FALSE,FALSE,FALSE,1,#N/A,1,1,"=R470C9:R482C11",FALSE,#N/A,#N/A,FALSE,FALSE,FALSE,1,#N/A,#N/A,FALSE,FALSE,TRUE,TRUE,TRUE}</definedName>
    <definedName name="Z_3C31BAA5_F6E5_11D1_8012_006008CEC164_.wvu.PrintArea" localSheetId="0" hidden="1">'Statement P'!#REF!</definedName>
    <definedName name="Z_3C31BAA6_F6E5_11D1_8012_006008CEC164_.wvu.PrintArea" localSheetId="0" hidden="1">'Statement P'!#REF!</definedName>
    <definedName name="Z_3C31BAA7_F6E5_11D1_8012_006008CEC164_.wvu.PrintArea" localSheetId="0" hidden="1">'Statement P'!$A$11:$F$53</definedName>
    <definedName name="Z_3C31BAA8_F6E5_11D1_8012_006008CEC164_.wvu.PrintArea" localSheetId="0" hidden="1">'Statement P'!$G$11:$G$43</definedName>
    <definedName name="Z_3C31BAA9_F6E5_11D1_8012_006008CEC164_.wvu.PrintArea" localSheetId="0" hidden="1">'Statement P'!$G$125:$G$179</definedName>
    <definedName name="Z_3C31BAAA_F6E5_11D1_8012_006008CEC164_.wvu.PrintArea" localSheetId="0" hidden="1">'Statement P'!$G$191:$G$242</definedName>
    <definedName name="Z_3C31BAAB_F6E5_11D1_8012_006008CEC164_.wvu.PrintArea" localSheetId="0" hidden="1">'Statement P'!$G$247:$G$275</definedName>
    <definedName name="Z_3C31BAAC_F6E5_11D1_8012_006008CEC164_.wvu.PrintArea" localSheetId="0" hidden="1">'Statement P'!$G$247:$G$275</definedName>
    <definedName name="Z_3C31BAAD_F6E5_11D1_8012_006008CEC164_.wvu.PrintArea" localSheetId="0" hidden="1">'Statement P'!#REF!</definedName>
    <definedName name="Z_3C31BAAE_F6E5_11D1_8012_006008CEC164_.wvu.PrintArea" localSheetId="0" hidden="1">'Statement P'!#REF!</definedName>
    <definedName name="Z_3C31BAAF_F6E5_11D1_8012_006008CEC164_.wvu.PrintArea" localSheetId="0" hidden="1">'Statement P'!#REF!</definedName>
    <definedName name="Z_3C31BAB0_F6E5_11D1_8012_006008CEC164_.wvu.PrintArea" localSheetId="0" hidden="1">'Statement P'!#REF!</definedName>
    <definedName name="Z_3C31BAB7_F6E5_11D1_8012_006008CEC164_.wvu.PrintArea" localSheetId="0" hidden="1">'Statement P'!#REF!</definedName>
    <definedName name="Z_3C31BAB8_F6E5_11D1_8012_006008CEC164_.wvu.PrintArea" localSheetId="0" hidden="1">'Statement P'!#REF!</definedName>
    <definedName name="Z_3C31BAB9_F6E5_11D1_8012_006008CEC164_.wvu.PrintArea" localSheetId="0" hidden="1">'Statement P'!$A$11:$F$53</definedName>
    <definedName name="Z_3C31BABA_F6E5_11D1_8012_006008CEC164_.wvu.PrintArea" localSheetId="0" hidden="1">'Statement P'!$G$11:$G$43</definedName>
    <definedName name="Z_3C31BABB_F6E5_11D1_8012_006008CEC164_.wvu.PrintArea" localSheetId="0" hidden="1">'Statement P'!$G$125:$G$179</definedName>
    <definedName name="Z_3C31BABC_F6E5_11D1_8012_006008CEC164_.wvu.PrintArea" localSheetId="0" hidden="1">'Statement P'!$G$191:$G$242</definedName>
    <definedName name="Z_3C31BABD_F6E5_11D1_8012_006008CEC164_.wvu.PrintArea" localSheetId="0" hidden="1">'Statement P'!$G$247:$G$275</definedName>
    <definedName name="Z_3C31BABE_F6E5_11D1_8012_006008CEC164_.wvu.PrintArea" localSheetId="0" hidden="1">'Statement P'!$G$247:$G$275</definedName>
    <definedName name="Z_3C31BABF_F6E5_11D1_8012_006008CEC164_.wvu.PrintArea" localSheetId="0" hidden="1">'Statement P'!#REF!</definedName>
    <definedName name="Z_3C31BAC0_F6E5_11D1_8012_006008CEC164_.wvu.PrintArea" localSheetId="0" hidden="1">'Statement P'!#REF!</definedName>
    <definedName name="Z_3C31BAC1_F6E5_11D1_8012_006008CEC164_.wvu.PrintArea" localSheetId="0" hidden="1">'Statement P'!#REF!</definedName>
    <definedName name="Z_3C31BAC2_F6E5_11D1_8012_006008CEC164_.wvu.PrintArea" localSheetId="0" hidden="1">'Statement P'!#REF!</definedName>
    <definedName name="Z_969A1440_DF5A_11D1_800C_006008CEC164_.wvu.PrintArea" localSheetId="0" hidden="1">'Statement P'!#REF!</definedName>
    <definedName name="Z_969A1441_DF5A_11D1_800C_006008CEC164_.wvu.PrintArea" localSheetId="0" hidden="1">'Statement P'!#REF!</definedName>
    <definedName name="Z_969A1442_DF5A_11D1_800C_006008CEC164_.wvu.PrintArea" localSheetId="0" hidden="1">'Statement P'!$A$11:$F$53</definedName>
    <definedName name="Z_969A1443_DF5A_11D1_800C_006008CEC164_.wvu.PrintArea" localSheetId="0" hidden="1">'Statement P'!$G$11:$G$43</definedName>
    <definedName name="Z_969A1444_DF5A_11D1_800C_006008CEC164_.wvu.PrintArea" localSheetId="0" hidden="1">'Statement P'!$G$125:$G$179</definedName>
    <definedName name="Z_969A1445_DF5A_11D1_800C_006008CEC164_.wvu.PrintArea" localSheetId="0" hidden="1">'Statement P'!$G$191:$G$242</definedName>
    <definedName name="Z_969A1446_DF5A_11D1_800C_006008CEC164_.wvu.PrintArea" localSheetId="0" hidden="1">'Statement P'!$G$247:$G$275</definedName>
    <definedName name="Z_969A1447_DF5A_11D1_800C_006008CEC164_.wvu.PrintArea" localSheetId="0" hidden="1">'Statement P'!$G$247:$G$275</definedName>
    <definedName name="Z_969A1448_DF5A_11D1_800C_006008CEC164_.wvu.PrintArea" localSheetId="0" hidden="1">'Statement P'!#REF!</definedName>
    <definedName name="Z_969A1449_DF5A_11D1_800C_006008CEC164_.wvu.PrintArea" localSheetId="0" hidden="1">'Statement P'!#REF!</definedName>
    <definedName name="Z_969A144A_DF5A_11D1_800C_006008CEC164_.wvu.PrintArea" localSheetId="0" hidden="1">'Statement P'!#REF!</definedName>
    <definedName name="Z_969A144B_DF5A_11D1_800C_006008CEC164_.wvu.PrintArea" localSheetId="0" hidden="1">'Statement P'!#REF!</definedName>
    <definedName name="Z_C88045BF_0C1F_11D2_8020_006008CEC164_.wvu.PrintArea" localSheetId="0" hidden="1">'Statement P'!#REF!</definedName>
    <definedName name="Z_C88045C0_0C1F_11D2_8020_006008CEC164_.wvu.PrintArea" localSheetId="0" hidden="1">'Statement P'!#REF!</definedName>
    <definedName name="Z_C88045C1_0C1F_11D2_8020_006008CEC164_.wvu.PrintArea" localSheetId="0" hidden="1">'Statement P'!$A$11:$F$53</definedName>
    <definedName name="Z_C88045C2_0C1F_11D2_8020_006008CEC164_.wvu.PrintArea" localSheetId="0" hidden="1">'Statement P'!$G$11:$G$43</definedName>
    <definedName name="Z_C88045C3_0C1F_11D2_8020_006008CEC164_.wvu.PrintArea" localSheetId="0" hidden="1">'Statement P'!$G$125:$G$179</definedName>
    <definedName name="Z_C88045C4_0C1F_11D2_8020_006008CEC164_.wvu.PrintArea" localSheetId="0" hidden="1">'Statement P'!$G$191:$G$242</definedName>
    <definedName name="Z_C88045C5_0C1F_11D2_8020_006008CEC164_.wvu.PrintArea" localSheetId="0" hidden="1">'Statement P'!$G$247:$G$275</definedName>
    <definedName name="Z_C88045C6_0C1F_11D2_8020_006008CEC164_.wvu.PrintArea" localSheetId="0" hidden="1">'Statement P'!$G$247:$G$275</definedName>
    <definedName name="Z_C88045C7_0C1F_11D2_8020_006008CEC164_.wvu.PrintArea" localSheetId="0" hidden="1">'Statement P'!#REF!</definedName>
    <definedName name="Z_C88045C8_0C1F_11D2_8020_006008CEC164_.wvu.PrintArea" localSheetId="0" hidden="1">'Statement P'!#REF!</definedName>
    <definedName name="Z_C88045C9_0C1F_11D2_8020_006008CEC164_.wvu.PrintArea" localSheetId="0" hidden="1">'Statement P'!#REF!</definedName>
    <definedName name="Z_C88045CA_0C1F_11D2_8020_006008CEC164_.wvu.PrintArea" localSheetId="0" hidden="1">'Statement P'!#REF!</definedName>
  </definedNames>
  <calcPr calcId="191029" iterate="1"/>
  <customWorkbookViews>
    <customWorkbookView name="BUY (PGA9805)" guid="{C88045BF-0C1F-11D2-8020-006008CEC164}" maximized="1" xWindow="2" yWindow="6" windowWidth="636" windowHeight="305" tabRatio="599" activeSheetId="1"/>
    <customWorkbookView name="DDVC (PGA9805)" guid="{C88045C0-0C1F-11D2-8020-006008CEC164}" maximized="1" xWindow="2" yWindow="6" windowWidth="636" windowHeight="305" tabRatio="599" activeSheetId="1"/>
    <customWorkbookView name="INPUT (PGA9805)" guid="{C88045C1-0C1F-11D2-8020-006008CEC164}" maximized="1" xWindow="2" yWindow="6" windowWidth="636" windowHeight="274" tabRatio="599" activeSheetId="1"/>
    <customWorkbookView name="page1 (PGA9805)" guid="{C88045C2-0C1F-11D2-8020-006008CEC164}" maximized="1" xWindow="2" yWindow="6" windowWidth="636" windowHeight="305" tabRatio="599" activeSheetId="1"/>
    <customWorkbookView name="PAGE2 (PGA9805)" guid="{C88045C3-0C1F-11D2-8020-006008CEC164}" maximized="1" xWindow="2" yWindow="6" windowWidth="636" windowHeight="305" tabRatio="599" activeSheetId="1"/>
    <customWorkbookView name="PAGE3 (PGA9805)" guid="{C88045C4-0C1F-11D2-8020-006008CEC164}" maximized="1" xWindow="2" yWindow="6" windowWidth="636" windowHeight="305" tabRatio="599" activeSheetId="1"/>
    <customWorkbookView name="page4 (PGA9805)" guid="{C88045C5-0C1F-11D2-8020-006008CEC164}" maximized="1" xWindow="2" yWindow="6" windowWidth="636" windowHeight="305" tabRatio="599" activeSheetId="1"/>
    <customWorkbookView name="page5 (PGA9805)" guid="{C88045C6-0C1F-11D2-8020-006008CEC164}" maximized="1" xWindow="2" yWindow="6" windowWidth="636" windowHeight="305" tabRatio="599" activeSheetId="1"/>
    <customWorkbookView name="SMS (PGA9805)" guid="{C88045C7-0C1F-11D2-8020-006008CEC164}" maximized="1" xWindow="2" yWindow="6" windowWidth="636" windowHeight="305" tabRatio="599" activeSheetId="1"/>
    <customWorkbookView name="STORAGE (PGA9805)" guid="{C88045C8-0C1F-11D2-8020-006008CEC164}" maximized="1" xWindow="2" yWindow="6" windowWidth="636" windowHeight="305" tabRatio="599" activeSheetId="1"/>
    <customWorkbookView name="SUPPLIER (PGA9805)" guid="{C88045C9-0C1F-11D2-8020-006008CEC164}" maximized="1" xWindow="2" yWindow="6" windowWidth="636" windowHeight="305" tabRatio="599" activeSheetId="1"/>
    <customWorkbookView name="TRANSIT (PGA9805)" guid="{C88045CA-0C1F-11D2-8020-006008CEC164}" maximized="1" xWindow="2" yWindow="6" windowWidth="636" windowHeight="305" tabRatio="599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7" i="2" l="1"/>
  <c r="E127" i="2" s="1"/>
  <c r="E32" i="2" s="1"/>
  <c r="A123" i="2"/>
  <c r="A124" i="2" s="1"/>
  <c r="A125" i="2" s="1"/>
  <c r="A126" i="2" s="1"/>
  <c r="A127" i="2" s="1"/>
  <c r="C107" i="2"/>
  <c r="F82" i="2"/>
  <c r="D73" i="2"/>
  <c r="F72" i="2"/>
  <c r="F73" i="2" s="1"/>
  <c r="D65" i="2"/>
  <c r="A62" i="2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25" i="2"/>
  <c r="A26" i="2" s="1"/>
  <c r="A27" i="2" s="1"/>
  <c r="A28" i="2" s="1"/>
  <c r="A29" i="2" s="1"/>
  <c r="A30" i="2" s="1"/>
  <c r="A31" i="2" s="1"/>
  <c r="A32" i="2" s="1"/>
  <c r="A33" i="2" s="1"/>
  <c r="A34" i="2" s="1"/>
  <c r="D15" i="2"/>
  <c r="D52" i="2" s="1"/>
  <c r="F52" i="2"/>
  <c r="G75" i="2" l="1"/>
  <c r="E25" i="2" s="1"/>
  <c r="D111" i="2"/>
  <c r="D84" i="2"/>
  <c r="G84" i="2" s="1"/>
  <c r="E26" i="2" s="1"/>
  <c r="F62" i="2"/>
  <c r="F65" i="2" s="1"/>
  <c r="D93" i="2"/>
  <c r="G93" i="2" s="1"/>
  <c r="E27" i="2" s="1"/>
  <c r="G67" i="2" l="1"/>
  <c r="E24" i="2" s="1"/>
  <c r="E34" i="2" s="1"/>
</calcChain>
</file>

<file path=xl/sharedStrings.xml><?xml version="1.0" encoding="utf-8"?>
<sst xmlns="http://schemas.openxmlformats.org/spreadsheetml/2006/main" count="174" uniqueCount="70">
  <si>
    <t>MIDAMERICAN ENERGY COMPANY</t>
  </si>
  <si>
    <t>Page 1 of 3</t>
  </si>
  <si>
    <t>PURCHASED GAS ADJUSTMENT CALCULATION</t>
  </si>
  <si>
    <t xml:space="preserve"> </t>
  </si>
  <si>
    <t>SOUTH DAKOTA</t>
  </si>
  <si>
    <t>EFFECTIVE DATE :</t>
  </si>
  <si>
    <t>(A)</t>
  </si>
  <si>
    <t>(B)</t>
  </si>
  <si>
    <t>(C)</t>
  </si>
  <si>
    <t>(D)</t>
  </si>
  <si>
    <t>LINE</t>
  </si>
  <si>
    <t>AMOUNT</t>
  </si>
  <si>
    <t>NO.</t>
  </si>
  <si>
    <t>AVERAGE COST SUMMARY</t>
  </si>
  <si>
    <t>REFERENCE</t>
  </si>
  <si>
    <t>( $ / Therm )</t>
  </si>
  <si>
    <t xml:space="preserve">  COMMODITY</t>
  </si>
  <si>
    <t xml:space="preserve">  COMMODITY OTHER</t>
  </si>
  <si>
    <t xml:space="preserve">  DEMAND</t>
  </si>
  <si>
    <t xml:space="preserve">  PRIOR PERIOD RECONCILIATION FACTOR</t>
  </si>
  <si>
    <t xml:space="preserve">  MONTHLY RECONCILIATION FACTOR (RB)</t>
  </si>
  <si>
    <t xml:space="preserve">  MARGIN SHARING TRANSACTIONS</t>
  </si>
  <si>
    <t>COMMODITY</t>
  </si>
  <si>
    <t>DEMAND</t>
  </si>
  <si>
    <t>PAGE 2 OF 3</t>
  </si>
  <si>
    <t>(E)</t>
  </si>
  <si>
    <t>PURCHASES</t>
  </si>
  <si>
    <t>RATE</t>
  </si>
  <si>
    <t>PURCHASE AMOUNT</t>
  </si>
  <si>
    <t>AVERAGE COST</t>
  </si>
  <si>
    <t>( Therms )</t>
  </si>
  <si>
    <t>- $ -</t>
  </si>
  <si>
    <t xml:space="preserve">  </t>
  </si>
  <si>
    <t xml:space="preserve">  COMMODITY PURCHASES</t>
  </si>
  <si>
    <t xml:space="preserve">  STORAGE RESERVATION CHARGES</t>
  </si>
  <si>
    <t xml:space="preserve">  SMS RESERVATION CHARGE</t>
  </si>
  <si>
    <t>Total Commodity Purchases</t>
  </si>
  <si>
    <t>Total Commodity Sales</t>
  </si>
  <si>
    <t>COMMODITY - OTHER</t>
  </si>
  <si>
    <t xml:space="preserve">  LNG COMMODITY</t>
  </si>
  <si>
    <t>Total DEMAND CHARGES</t>
  </si>
  <si>
    <t>Page 3 of 3</t>
  </si>
  <si>
    <t xml:space="preserve">SOUTH DAKOTA  </t>
  </si>
  <si>
    <t>MONTHLY</t>
  </si>
  <si>
    <t>MARGIN DOLLARS</t>
  </si>
  <si>
    <t>TRANSACTION</t>
  </si>
  <si>
    <t>Sales for Resale</t>
  </si>
  <si>
    <t>Capacity Release</t>
  </si>
  <si>
    <t xml:space="preserve">Other Sharing </t>
  </si>
  <si>
    <t>Exchange</t>
  </si>
  <si>
    <t xml:space="preserve">  REFUND FACTOR</t>
  </si>
  <si>
    <t xml:space="preserve">  STORAGE SERVICES</t>
  </si>
  <si>
    <t>STORAGE SERVICES</t>
  </si>
  <si>
    <t>PG 2,COL E,LN 6</t>
  </si>
  <si>
    <t>PG 3,COL C,LN 6</t>
  </si>
  <si>
    <t>PG 2,COL E,LN 14</t>
  </si>
  <si>
    <t>PG 2,COL E,LN 23</t>
  </si>
  <si>
    <t>PG 2,COL E,LN 32</t>
  </si>
  <si>
    <t>SMALL, MEDIUM &amp; LARGE VOLUME SERVICE</t>
  </si>
  <si>
    <t>SV, MV AND LV PGA BASED UPON FORECAST SALES</t>
  </si>
  <si>
    <t>-- FOR SV, MV, LV --</t>
  </si>
  <si>
    <t>-- FOR SMALL, MEDIUM &amp; LARGE VOL SERVICE   MARGIN SHARING TRANSACTIONS</t>
  </si>
  <si>
    <t xml:space="preserve">  FARM TAP</t>
  </si>
  <si>
    <t>RULE 20:10:13:100</t>
  </si>
  <si>
    <t>STATEMENT P</t>
  </si>
  <si>
    <t>Fuel Cost Adjustment Factor</t>
  </si>
  <si>
    <t>Utility: MidAmerican Energy Company</t>
  </si>
  <si>
    <t>Individual Responsible: Blake M. Groen</t>
  </si>
  <si>
    <t>Docket No. NG26-___</t>
  </si>
  <si>
    <t>Test Year Ending December 31,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</si>
</sst>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3" formatCode="_(* #,##0.00_);_(* \(#,##0.00\);_(* &quot;-&quot;??_);_(@_)"/>
    <numFmt numFmtId="164" formatCode="General_)"/>
    <numFmt numFmtId="165" formatCode="dd\-mmm\-yy_)"/>
    <numFmt numFmtId="166" formatCode="&quot;$&quot;#,##0.00000_);\(&quot;$&quot;#,##0.00000\)"/>
    <numFmt numFmtId="167" formatCode="#,##0.00000_);\(#,##0.00000\)"/>
    <numFmt numFmtId="168" formatCode="0.00000"/>
    <numFmt numFmtId="169" formatCode="&quot;$&quot;#,##0.00000_);[Red]\(&quot;$&quot;#,##0.00000\)"/>
    <numFmt numFmtId="170" formatCode="&quot;$&quot;#,##0.000000_);[Red]\(&quot;$&quot;#,##0.000000\)"/>
    <numFmt numFmtId="171" formatCode="#,##0.00000_);[Red]\(#,##0.00000\)"/>
  </numFmts>
  <fonts count="5" x14ac:knownFonts="1">
    <font>
      <sz val="10"/>
      <name val="Courier"/>
    </font>
    <font>
      <sz val="10"/>
      <name val="MS Sans Serif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164" fontId="0" fillId="0" borderId="0"/>
    <xf numFmtId="40" fontId="1" fillId="0" borderId="0" applyFont="0" applyFill="0" applyBorder="0" applyAlignment="0" applyProtection="0"/>
    <xf numFmtId="8" fontId="1" fillId="0" borderId="0" applyFont="0" applyFill="0" applyBorder="0" applyAlignment="0" applyProtection="0"/>
  </cellStyleXfs>
  <cellXfs count="67">
    <xf numFmtId="164" fontId="0" fillId="0" borderId="0" xfId="0"/>
    <xf numFmtId="164" fontId="2" fillId="0" borderId="0" xfId="0" applyFont="1"/>
    <xf numFmtId="168" fontId="2" fillId="0" borderId="0" xfId="0" applyNumberFormat="1" applyFont="1"/>
    <xf numFmtId="164" fontId="3" fillId="0" borderId="0" xfId="0" applyFont="1" applyAlignment="1">
      <alignment horizontal="left"/>
    </xf>
    <xf numFmtId="164" fontId="3" fillId="0" borderId="0" xfId="0" applyFont="1"/>
    <xf numFmtId="164" fontId="2" fillId="0" borderId="0" xfId="0" applyFont="1" applyAlignment="1">
      <alignment horizontal="left"/>
    </xf>
    <xf numFmtId="164" fontId="2" fillId="0" borderId="0" xfId="0" applyFont="1" applyAlignment="1">
      <alignment horizontal="center"/>
    </xf>
    <xf numFmtId="165" fontId="3" fillId="0" borderId="0" xfId="0" applyNumberFormat="1" applyFont="1" applyAlignment="1">
      <alignment horizontal="left"/>
    </xf>
    <xf numFmtId="37" fontId="2" fillId="0" borderId="0" xfId="0" applyNumberFormat="1" applyFont="1" applyAlignment="1">
      <alignment horizontal="left"/>
    </xf>
    <xf numFmtId="37" fontId="2" fillId="0" borderId="0" xfId="0" applyNumberFormat="1" applyFont="1"/>
    <xf numFmtId="164" fontId="3" fillId="0" borderId="0" xfId="0" applyFont="1" applyAlignment="1">
      <alignment horizontal="right"/>
    </xf>
    <xf numFmtId="8" fontId="2" fillId="0" borderId="0" xfId="2" applyFont="1"/>
    <xf numFmtId="164" fontId="3" fillId="0" borderId="0" xfId="0" applyFont="1" applyAlignment="1">
      <alignment horizontal="center"/>
    </xf>
    <xf numFmtId="164" fontId="3" fillId="0" borderId="0" xfId="0" quotePrefix="1" applyFont="1" applyAlignment="1">
      <alignment horizontal="center"/>
    </xf>
    <xf numFmtId="164" fontId="3" fillId="0" borderId="1" xfId="0" applyFont="1" applyBorder="1" applyAlignment="1">
      <alignment horizontal="center"/>
    </xf>
    <xf numFmtId="166" fontId="2" fillId="0" borderId="0" xfId="0" applyNumberFormat="1" applyFont="1"/>
    <xf numFmtId="164" fontId="2" fillId="0" borderId="0" xfId="0" quotePrefix="1" applyFont="1" applyAlignment="1">
      <alignment horizontal="left"/>
    </xf>
    <xf numFmtId="167" fontId="2" fillId="0" borderId="0" xfId="0" applyNumberFormat="1" applyFont="1"/>
    <xf numFmtId="167" fontId="2" fillId="0" borderId="0" xfId="0" applyNumberFormat="1" applyFont="1" applyAlignment="1">
      <alignment horizontal="left"/>
    </xf>
    <xf numFmtId="166" fontId="2" fillId="0" borderId="2" xfId="0" applyNumberFormat="1" applyFont="1" applyBorder="1"/>
    <xf numFmtId="164" fontId="3" fillId="0" borderId="0" xfId="0" quotePrefix="1" applyFont="1" applyAlignment="1">
      <alignment horizontal="left"/>
    </xf>
    <xf numFmtId="164" fontId="2" fillId="0" borderId="0" xfId="0" applyFont="1" applyAlignment="1">
      <alignment horizontal="right"/>
    </xf>
    <xf numFmtId="7" fontId="2" fillId="0" borderId="0" xfId="0" applyNumberFormat="1" applyFont="1"/>
    <xf numFmtId="10" fontId="2" fillId="0" borderId="0" xfId="0" applyNumberFormat="1" applyFont="1"/>
    <xf numFmtId="165" fontId="3" fillId="0" borderId="0" xfId="0" applyNumberFormat="1" applyFont="1"/>
    <xf numFmtId="40" fontId="2" fillId="0" borderId="0" xfId="1" applyFont="1" applyProtection="1"/>
    <xf numFmtId="3" fontId="2" fillId="0" borderId="3" xfId="0" applyNumberFormat="1" applyFont="1" applyBorder="1"/>
    <xf numFmtId="7" fontId="2" fillId="0" borderId="4" xfId="0" applyNumberFormat="1" applyFont="1" applyBorder="1"/>
    <xf numFmtId="164" fontId="2" fillId="0" borderId="1" xfId="0" applyFont="1" applyBorder="1" applyAlignment="1">
      <alignment horizontal="centerContinuous"/>
    </xf>
    <xf numFmtId="8" fontId="2" fillId="0" borderId="3" xfId="2" applyFont="1" applyBorder="1"/>
    <xf numFmtId="8" fontId="2" fillId="0" borderId="2" xfId="2" applyFont="1" applyBorder="1"/>
    <xf numFmtId="5" fontId="2" fillId="0" borderId="0" xfId="0" applyNumberFormat="1" applyFont="1"/>
    <xf numFmtId="37" fontId="2" fillId="0" borderId="2" xfId="0" applyNumberFormat="1" applyFont="1" applyBorder="1"/>
    <xf numFmtId="8" fontId="2" fillId="0" borderId="0" xfId="0" applyNumberFormat="1" applyFont="1"/>
    <xf numFmtId="169" fontId="3" fillId="0" borderId="0" xfId="0" applyNumberFormat="1" applyFont="1"/>
    <xf numFmtId="166" fontId="3" fillId="0" borderId="2" xfId="0" applyNumberFormat="1" applyFont="1" applyBorder="1"/>
    <xf numFmtId="167" fontId="2" fillId="0" borderId="0" xfId="1" applyNumberFormat="1" applyFont="1" applyBorder="1" applyProtection="1"/>
    <xf numFmtId="164" fontId="3" fillId="0" borderId="1" xfId="0" quotePrefix="1" applyFont="1" applyBorder="1" applyAlignment="1">
      <alignment horizontal="center"/>
    </xf>
    <xf numFmtId="169" fontId="2" fillId="0" borderId="0" xfId="2" applyNumberFormat="1" applyFont="1" applyProtection="1"/>
    <xf numFmtId="171" fontId="2" fillId="0" borderId="0" xfId="1" applyNumberFormat="1" applyFont="1" applyProtection="1"/>
    <xf numFmtId="167" fontId="2" fillId="0" borderId="1" xfId="1" applyNumberFormat="1" applyFont="1" applyBorder="1" applyProtection="1"/>
    <xf numFmtId="8" fontId="2" fillId="0" borderId="0" xfId="2" applyFont="1" applyBorder="1"/>
    <xf numFmtId="169" fontId="2" fillId="0" borderId="0" xfId="0" applyNumberFormat="1" applyFont="1"/>
    <xf numFmtId="167" fontId="2" fillId="0" borderId="0" xfId="2" applyNumberFormat="1" applyFont="1" applyBorder="1" applyProtection="1"/>
    <xf numFmtId="171" fontId="2" fillId="0" borderId="0" xfId="1" applyNumberFormat="1" applyFont="1" applyFill="1" applyProtection="1"/>
    <xf numFmtId="43" fontId="2" fillId="0" borderId="2" xfId="0" applyNumberFormat="1" applyFont="1" applyBorder="1"/>
    <xf numFmtId="165" fontId="3" fillId="0" borderId="0" xfId="0" applyNumberFormat="1" applyFont="1" applyProtection="1">
      <protection locked="0"/>
    </xf>
    <xf numFmtId="165" fontId="2" fillId="0" borderId="0" xfId="0" applyNumberFormat="1" applyFont="1" applyAlignment="1" applyProtection="1">
      <alignment horizontal="left"/>
      <protection locked="0"/>
    </xf>
    <xf numFmtId="164" fontId="2" fillId="0" borderId="0" xfId="0" applyFont="1" applyProtection="1">
      <protection locked="0"/>
    </xf>
    <xf numFmtId="170" fontId="2" fillId="0" borderId="0" xfId="2" applyNumberFormat="1" applyFont="1" applyProtection="1"/>
    <xf numFmtId="37" fontId="3" fillId="0" borderId="2" xfId="0" applyNumberFormat="1" applyFont="1" applyBorder="1"/>
    <xf numFmtId="37" fontId="3" fillId="0" borderId="0" xfId="0" applyNumberFormat="1" applyFont="1"/>
    <xf numFmtId="37" fontId="3" fillId="0" borderId="3" xfId="0" applyNumberFormat="1" applyFont="1" applyBorder="1"/>
    <xf numFmtId="164" fontId="3" fillId="0" borderId="0" xfId="0" applyFont="1" applyAlignment="1" applyProtection="1">
      <alignment horizontal="center"/>
      <protection locked="0"/>
    </xf>
    <xf numFmtId="8" fontId="2" fillId="0" borderId="0" xfId="2" applyFont="1" applyProtection="1"/>
    <xf numFmtId="40" fontId="2" fillId="0" borderId="1" xfId="1" applyFont="1" applyBorder="1" applyProtection="1"/>
    <xf numFmtId="10" fontId="2" fillId="0" borderId="0" xfId="0" applyNumberFormat="1" applyFont="1" applyAlignment="1" applyProtection="1">
      <alignment horizontal="left"/>
      <protection locked="0"/>
    </xf>
    <xf numFmtId="7" fontId="3" fillId="0" borderId="0" xfId="2" applyNumberFormat="1" applyFont="1"/>
    <xf numFmtId="38" fontId="3" fillId="0" borderId="0" xfId="0" applyNumberFormat="1" applyFont="1" applyAlignment="1">
      <alignment horizontal="right"/>
    </xf>
    <xf numFmtId="39" fontId="3" fillId="0" borderId="0" xfId="1" applyNumberFormat="1" applyFont="1"/>
    <xf numFmtId="39" fontId="3" fillId="0" borderId="1" xfId="1" applyNumberFormat="1" applyFont="1" applyBorder="1"/>
    <xf numFmtId="8" fontId="3" fillId="0" borderId="0" xfId="2" applyFont="1"/>
    <xf numFmtId="7" fontId="3" fillId="0" borderId="2" xfId="2" applyNumberFormat="1" applyFont="1" applyBorder="1"/>
    <xf numFmtId="38" fontId="3" fillId="0" borderId="2" xfId="0" applyNumberFormat="1" applyFont="1" applyBorder="1" applyAlignment="1">
      <alignment horizontal="right"/>
    </xf>
    <xf numFmtId="164" fontId="4" fillId="0" borderId="0" xfId="0" applyFont="1" applyAlignment="1">
      <alignment horizontal="left"/>
    </xf>
    <xf numFmtId="164" fontId="4" fillId="0" borderId="0" xfId="0" applyFont="1" applyAlignment="1">
      <alignment horizontal="center"/>
    </xf>
    <xf numFmtId="164" fontId="4" fillId="0" borderId="0" xfId="0" applyFont="1" applyAlignment="1">
      <alignment horizontal="lef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17446-6BA3-4FE9-8DE4-E7729F191E54}">
  <sheetPr syncVertical="1" syncRef="A1" transitionEvaluation="1" transitionEntry="1">
    <pageSetUpPr fitToPage="1"/>
  </sheetPr>
  <dimension ref="A1:G128"/>
  <sheetViews>
    <sheetView showGridLines="0" tabSelected="1" view="pageLayout" zoomScaleNormal="80" workbookViewId="0">
      <selection sqref="A1:F1"/>
    </sheetView>
  </sheetViews>
  <sheetFormatPr defaultColWidth="9.375" defaultRowHeight="12.75" x14ac:dyDescent="0.2"/>
  <cols>
    <col min="1" max="1" width="7.375" style="6" customWidth="1"/>
    <col min="2" max="2" width="1.375" style="1" customWidth="1"/>
    <col min="3" max="3" width="39.75" style="1" customWidth="1"/>
    <col min="4" max="4" width="24.125" style="1" customWidth="1"/>
    <col min="5" max="5" width="16.125" style="1" customWidth="1"/>
    <col min="6" max="6" width="18.375" style="1" customWidth="1"/>
    <col min="7" max="7" width="16.25" style="1" customWidth="1"/>
    <col min="8" max="16384" width="9.375" style="1"/>
  </cols>
  <sheetData>
    <row r="1" spans="1:7" ht="15.75" x14ac:dyDescent="0.25">
      <c r="A1" s="65" t="s">
        <v>63</v>
      </c>
      <c r="B1" s="65"/>
      <c r="C1" s="65"/>
      <c r="D1" s="65"/>
      <c r="E1" s="65"/>
      <c r="F1" s="65"/>
    </row>
    <row r="2" spans="1:7" ht="15.75" x14ac:dyDescent="0.25">
      <c r="A2" s="65" t="s">
        <v>64</v>
      </c>
      <c r="B2" s="65"/>
      <c r="C2" s="65"/>
      <c r="D2" s="65"/>
      <c r="E2" s="65"/>
      <c r="F2" s="65"/>
    </row>
    <row r="3" spans="1:7" ht="15.75" x14ac:dyDescent="0.25">
      <c r="A3" s="65" t="s">
        <v>65</v>
      </c>
      <c r="B3" s="65"/>
      <c r="C3" s="65"/>
      <c r="D3" s="65"/>
      <c r="E3" s="65"/>
      <c r="F3" s="65"/>
    </row>
    <row r="4" spans="1:7" ht="15.75" x14ac:dyDescent="0.25">
      <c r="A4" s="65" t="s">
        <v>69</v>
      </c>
      <c r="B4" s="65"/>
      <c r="C4" s="65"/>
      <c r="D4" s="65"/>
      <c r="E4" s="65"/>
      <c r="F4" s="65"/>
    </row>
    <row r="5" spans="1:7" ht="15.75" x14ac:dyDescent="0.25">
      <c r="A5" s="65" t="s">
        <v>66</v>
      </c>
      <c r="B5" s="65"/>
      <c r="C5" s="65"/>
      <c r="D5" s="65"/>
      <c r="E5" s="65"/>
      <c r="F5" s="65"/>
    </row>
    <row r="6" spans="1:7" ht="15.75" x14ac:dyDescent="0.25">
      <c r="A6" s="65" t="s">
        <v>68</v>
      </c>
      <c r="B6" s="65"/>
      <c r="C6" s="65"/>
      <c r="D6" s="65"/>
      <c r="E6" s="65"/>
      <c r="F6" s="65"/>
    </row>
    <row r="7" spans="1:7" ht="15.75" x14ac:dyDescent="0.25">
      <c r="A7" s="64"/>
      <c r="B7" s="66"/>
      <c r="C7" s="66"/>
      <c r="D7" s="5"/>
      <c r="E7" s="5"/>
      <c r="F7" s="5"/>
    </row>
    <row r="8" spans="1:7" ht="15.75" x14ac:dyDescent="0.25">
      <c r="A8" s="65" t="s">
        <v>67</v>
      </c>
      <c r="B8" s="65"/>
      <c r="C8" s="65"/>
      <c r="D8" s="65"/>
      <c r="E8" s="65"/>
      <c r="F8" s="65"/>
    </row>
    <row r="11" spans="1:7" x14ac:dyDescent="0.2">
      <c r="C11" s="3" t="s">
        <v>0</v>
      </c>
      <c r="D11" s="4"/>
      <c r="E11" s="3" t="s">
        <v>1</v>
      </c>
    </row>
    <row r="12" spans="1:7" x14ac:dyDescent="0.2">
      <c r="C12" s="3" t="s">
        <v>2</v>
      </c>
      <c r="D12" s="4"/>
      <c r="E12" s="3"/>
      <c r="G12" s="1" t="s">
        <v>3</v>
      </c>
    </row>
    <row r="13" spans="1:7" x14ac:dyDescent="0.2">
      <c r="C13" s="3"/>
      <c r="D13" s="4"/>
      <c r="E13" s="7"/>
      <c r="G13" s="1" t="s">
        <v>3</v>
      </c>
    </row>
    <row r="14" spans="1:7" x14ac:dyDescent="0.2">
      <c r="C14" s="3" t="s">
        <v>4</v>
      </c>
      <c r="D14" s="4"/>
    </row>
    <row r="15" spans="1:7" x14ac:dyDescent="0.2">
      <c r="C15" s="10" t="s">
        <v>5</v>
      </c>
      <c r="D15" s="46">
        <f>DATE(26,5,7)</f>
        <v>9624</v>
      </c>
      <c r="E15" s="3" t="s">
        <v>3</v>
      </c>
      <c r="F15" s="47" t="s">
        <v>3</v>
      </c>
    </row>
    <row r="16" spans="1:7" x14ac:dyDescent="0.2">
      <c r="C16" s="4"/>
    </row>
    <row r="17" spans="1:7" x14ac:dyDescent="0.2">
      <c r="C17" s="12" t="s">
        <v>6</v>
      </c>
      <c r="D17" s="12" t="s">
        <v>7</v>
      </c>
      <c r="E17" s="12" t="s">
        <v>8</v>
      </c>
      <c r="F17" s="13"/>
    </row>
    <row r="18" spans="1:7" x14ac:dyDescent="0.2">
      <c r="D18" s="11" t="s">
        <v>3</v>
      </c>
    </row>
    <row r="20" spans="1:7" x14ac:dyDescent="0.2">
      <c r="C20" s="3" t="s">
        <v>58</v>
      </c>
      <c r="E20" s="5" t="s">
        <v>3</v>
      </c>
    </row>
    <row r="21" spans="1:7" x14ac:dyDescent="0.2">
      <c r="A21" s="12" t="s">
        <v>10</v>
      </c>
      <c r="E21" s="12" t="s">
        <v>11</v>
      </c>
    </row>
    <row r="22" spans="1:7" x14ac:dyDescent="0.2">
      <c r="A22" s="14" t="s">
        <v>12</v>
      </c>
      <c r="C22" s="14" t="s">
        <v>13</v>
      </c>
      <c r="D22" s="14" t="s">
        <v>14</v>
      </c>
      <c r="E22" s="37" t="s">
        <v>15</v>
      </c>
    </row>
    <row r="23" spans="1:7" x14ac:dyDescent="0.2">
      <c r="A23" s="6" t="s">
        <v>3</v>
      </c>
      <c r="C23" s="5" t="s">
        <v>3</v>
      </c>
      <c r="D23" s="5" t="s">
        <v>3</v>
      </c>
      <c r="E23" s="5" t="s">
        <v>3</v>
      </c>
      <c r="G23" s="1" t="s">
        <v>3</v>
      </c>
    </row>
    <row r="24" spans="1:7" x14ac:dyDescent="0.2">
      <c r="A24" s="6">
        <v>1</v>
      </c>
      <c r="C24" s="5" t="s">
        <v>16</v>
      </c>
      <c r="D24" s="5" t="s">
        <v>53</v>
      </c>
      <c r="E24" s="15">
        <f>G67</f>
        <v>0.22031000000000001</v>
      </c>
      <c r="G24" s="1" t="s">
        <v>3</v>
      </c>
    </row>
    <row r="25" spans="1:7" x14ac:dyDescent="0.2">
      <c r="A25" s="6">
        <f>A24+1</f>
        <v>2</v>
      </c>
      <c r="C25" s="5" t="s">
        <v>17</v>
      </c>
      <c r="D25" s="5" t="s">
        <v>55</v>
      </c>
      <c r="E25" s="39">
        <f>G75</f>
        <v>2.0799999999999998E-3</v>
      </c>
      <c r="F25" s="15" t="s">
        <v>3</v>
      </c>
      <c r="G25" s="1" t="s">
        <v>3</v>
      </c>
    </row>
    <row r="26" spans="1:7" x14ac:dyDescent="0.2">
      <c r="A26" s="6">
        <f t="shared" ref="A26:A34" si="0">A25+1</f>
        <v>3</v>
      </c>
      <c r="C26" s="5" t="s">
        <v>51</v>
      </c>
      <c r="D26" s="5" t="s">
        <v>56</v>
      </c>
      <c r="E26" s="39">
        <f>G84</f>
        <v>2.052E-2</v>
      </c>
      <c r="F26" s="15"/>
    </row>
    <row r="27" spans="1:7" x14ac:dyDescent="0.2">
      <c r="A27" s="6">
        <f t="shared" si="0"/>
        <v>4</v>
      </c>
      <c r="C27" s="5" t="s">
        <v>18</v>
      </c>
      <c r="D27" s="5" t="s">
        <v>57</v>
      </c>
      <c r="E27" s="39">
        <f>G93</f>
        <v>0.14968000000000001</v>
      </c>
      <c r="F27" s="1" t="s">
        <v>3</v>
      </c>
    </row>
    <row r="28" spans="1:7" x14ac:dyDescent="0.2">
      <c r="A28" s="6">
        <f t="shared" si="0"/>
        <v>5</v>
      </c>
      <c r="C28" s="5" t="s">
        <v>50</v>
      </c>
      <c r="E28" s="36">
        <v>0</v>
      </c>
      <c r="F28" s="1" t="s">
        <v>3</v>
      </c>
    </row>
    <row r="29" spans="1:7" x14ac:dyDescent="0.2">
      <c r="A29" s="6">
        <f t="shared" si="0"/>
        <v>6</v>
      </c>
      <c r="C29" s="5" t="s">
        <v>62</v>
      </c>
      <c r="E29" s="44">
        <v>3.6000000000000002E-4</v>
      </c>
    </row>
    <row r="30" spans="1:7" x14ac:dyDescent="0.2">
      <c r="A30" s="6">
        <f t="shared" si="0"/>
        <v>7</v>
      </c>
      <c r="C30" s="16" t="s">
        <v>19</v>
      </c>
      <c r="E30" s="36">
        <v>1.5062922130725277E-2</v>
      </c>
      <c r="F30" s="1" t="s">
        <v>3</v>
      </c>
    </row>
    <row r="31" spans="1:7" x14ac:dyDescent="0.2">
      <c r="A31" s="6">
        <f t="shared" si="0"/>
        <v>8</v>
      </c>
      <c r="C31" s="16" t="s">
        <v>20</v>
      </c>
      <c r="E31" s="36">
        <v>0.11304</v>
      </c>
      <c r="F31" s="1" t="s">
        <v>3</v>
      </c>
    </row>
    <row r="32" spans="1:7" x14ac:dyDescent="0.2">
      <c r="A32" s="6">
        <f t="shared" si="0"/>
        <v>9</v>
      </c>
      <c r="C32" s="16" t="s">
        <v>21</v>
      </c>
      <c r="D32" s="16" t="s">
        <v>54</v>
      </c>
      <c r="E32" s="40">
        <f>E127</f>
        <v>-1.7510000000000001E-2</v>
      </c>
      <c r="F32" s="1" t="s">
        <v>3</v>
      </c>
    </row>
    <row r="33" spans="1:7" x14ac:dyDescent="0.2">
      <c r="A33" s="6">
        <f t="shared" si="0"/>
        <v>10</v>
      </c>
      <c r="E33" s="18" t="s">
        <v>3</v>
      </c>
      <c r="F33" s="1" t="s">
        <v>3</v>
      </c>
      <c r="G33" s="1" t="s">
        <v>3</v>
      </c>
    </row>
    <row r="34" spans="1:7" ht="19.5" customHeight="1" thickBot="1" x14ac:dyDescent="0.25">
      <c r="A34" s="6">
        <f t="shared" si="0"/>
        <v>11</v>
      </c>
      <c r="C34" s="5" t="s">
        <v>59</v>
      </c>
      <c r="E34" s="19">
        <f>ROUND(SUM(E24:E32),5)</f>
        <v>0.50353999999999999</v>
      </c>
      <c r="F34" s="1" t="s">
        <v>3</v>
      </c>
    </row>
    <row r="35" spans="1:7" ht="13.5" thickTop="1" x14ac:dyDescent="0.2">
      <c r="G35" s="1" t="s">
        <v>3</v>
      </c>
    </row>
    <row r="36" spans="1:7" x14ac:dyDescent="0.2">
      <c r="C36" s="5"/>
      <c r="D36" s="5"/>
      <c r="E36" s="5"/>
      <c r="F36" s="42"/>
    </row>
    <row r="37" spans="1:7" x14ac:dyDescent="0.2">
      <c r="C37" s="16"/>
      <c r="E37" s="17"/>
      <c r="F37" s="43"/>
    </row>
    <row r="38" spans="1:7" ht="15.75" x14ac:dyDescent="0.25">
      <c r="A38" s="65" t="s">
        <v>63</v>
      </c>
      <c r="B38" s="65"/>
      <c r="C38" s="65"/>
      <c r="D38" s="65"/>
      <c r="E38" s="65"/>
      <c r="F38" s="65"/>
    </row>
    <row r="39" spans="1:7" ht="15.75" x14ac:dyDescent="0.25">
      <c r="A39" s="65" t="s">
        <v>64</v>
      </c>
      <c r="B39" s="65"/>
      <c r="C39" s="65"/>
      <c r="D39" s="65"/>
      <c r="E39" s="65"/>
      <c r="F39" s="65"/>
    </row>
    <row r="40" spans="1:7" ht="15.75" x14ac:dyDescent="0.25">
      <c r="A40" s="65" t="s">
        <v>65</v>
      </c>
      <c r="B40" s="65"/>
      <c r="C40" s="65"/>
      <c r="D40" s="65"/>
      <c r="E40" s="65"/>
      <c r="F40" s="65"/>
    </row>
    <row r="41" spans="1:7" ht="15.75" x14ac:dyDescent="0.25">
      <c r="A41" s="65" t="s">
        <v>69</v>
      </c>
      <c r="B41" s="65"/>
      <c r="C41" s="65"/>
      <c r="D41" s="65"/>
      <c r="E41" s="65"/>
      <c r="F41" s="65"/>
    </row>
    <row r="42" spans="1:7" ht="15.75" x14ac:dyDescent="0.25">
      <c r="A42" s="65" t="s">
        <v>66</v>
      </c>
      <c r="B42" s="65"/>
      <c r="C42" s="65"/>
      <c r="D42" s="65"/>
      <c r="E42" s="65"/>
      <c r="F42" s="65"/>
      <c r="G42" s="1" t="s">
        <v>3</v>
      </c>
    </row>
    <row r="43" spans="1:7" ht="15.75" x14ac:dyDescent="0.25">
      <c r="A43" s="65" t="s">
        <v>68</v>
      </c>
      <c r="B43" s="65"/>
      <c r="C43" s="65"/>
      <c r="D43" s="65"/>
      <c r="E43" s="65"/>
      <c r="F43" s="65"/>
      <c r="G43" s="1" t="s">
        <v>3</v>
      </c>
    </row>
    <row r="44" spans="1:7" ht="15.75" x14ac:dyDescent="0.25">
      <c r="A44" s="64"/>
      <c r="B44" s="66"/>
      <c r="C44" s="66"/>
      <c r="D44" s="5"/>
      <c r="E44" s="5"/>
      <c r="F44" s="5"/>
    </row>
    <row r="45" spans="1:7" ht="15.75" x14ac:dyDescent="0.25">
      <c r="A45" s="65" t="s">
        <v>67</v>
      </c>
      <c r="B45" s="65"/>
      <c r="C45" s="65"/>
      <c r="D45" s="65"/>
      <c r="E45" s="65"/>
      <c r="F45" s="65"/>
    </row>
    <row r="46" spans="1:7" x14ac:dyDescent="0.2">
      <c r="E46" s="1" t="s">
        <v>3</v>
      </c>
    </row>
    <row r="48" spans="1:7" x14ac:dyDescent="0.2">
      <c r="C48" s="3" t="s">
        <v>0</v>
      </c>
      <c r="D48" s="4"/>
      <c r="G48" s="20" t="s">
        <v>24</v>
      </c>
    </row>
    <row r="49" spans="1:7" x14ac:dyDescent="0.2">
      <c r="C49" s="3" t="s">
        <v>2</v>
      </c>
      <c r="D49" s="4"/>
      <c r="G49" s="3"/>
    </row>
    <row r="50" spans="1:7" x14ac:dyDescent="0.2">
      <c r="C50" s="3"/>
      <c r="D50" s="4"/>
      <c r="G50" s="7"/>
    </row>
    <row r="51" spans="1:7" x14ac:dyDescent="0.2">
      <c r="C51" s="3" t="s">
        <v>4</v>
      </c>
      <c r="D51" s="4"/>
    </row>
    <row r="52" spans="1:7" x14ac:dyDescent="0.2">
      <c r="C52" s="10" t="s">
        <v>5</v>
      </c>
      <c r="D52" s="24">
        <f>D15</f>
        <v>9624</v>
      </c>
      <c r="F52" s="7">
        <f>E13</f>
        <v>0</v>
      </c>
    </row>
    <row r="54" spans="1:7" x14ac:dyDescent="0.2">
      <c r="C54" s="12" t="s">
        <v>6</v>
      </c>
      <c r="D54" s="12" t="s">
        <v>7</v>
      </c>
      <c r="E54" s="12" t="s">
        <v>8</v>
      </c>
      <c r="F54" s="12" t="s">
        <v>9</v>
      </c>
      <c r="G54" s="12" t="s">
        <v>25</v>
      </c>
    </row>
    <row r="57" spans="1:7" x14ac:dyDescent="0.2">
      <c r="C57" s="20" t="s">
        <v>60</v>
      </c>
      <c r="D57" s="48"/>
    </row>
    <row r="58" spans="1:7" x14ac:dyDescent="0.2">
      <c r="A58" s="12" t="s">
        <v>10</v>
      </c>
      <c r="D58" s="12" t="s">
        <v>26</v>
      </c>
      <c r="E58" s="12" t="s">
        <v>27</v>
      </c>
      <c r="F58" s="12" t="s">
        <v>28</v>
      </c>
      <c r="G58" s="12" t="s">
        <v>29</v>
      </c>
    </row>
    <row r="59" spans="1:7" x14ac:dyDescent="0.2">
      <c r="A59" s="14" t="s">
        <v>12</v>
      </c>
      <c r="C59" s="14" t="s">
        <v>22</v>
      </c>
      <c r="D59" s="37" t="s">
        <v>30</v>
      </c>
      <c r="E59" s="37" t="s">
        <v>15</v>
      </c>
      <c r="F59" s="14" t="s">
        <v>31</v>
      </c>
      <c r="G59" s="37" t="s">
        <v>15</v>
      </c>
    </row>
    <row r="60" spans="1:7" x14ac:dyDescent="0.2">
      <c r="A60" s="6" t="s">
        <v>3</v>
      </c>
      <c r="C60" s="5" t="s">
        <v>3</v>
      </c>
      <c r="D60" s="5" t="s">
        <v>32</v>
      </c>
      <c r="E60" s="5" t="s">
        <v>3</v>
      </c>
      <c r="F60" s="5" t="s">
        <v>3</v>
      </c>
      <c r="G60" s="5" t="s">
        <v>3</v>
      </c>
    </row>
    <row r="61" spans="1:7" x14ac:dyDescent="0.2">
      <c r="A61" s="6" t="s">
        <v>3</v>
      </c>
      <c r="C61" s="5" t="s">
        <v>3</v>
      </c>
      <c r="D61" s="9" t="s">
        <v>3</v>
      </c>
      <c r="E61" s="15"/>
      <c r="F61" s="22" t="s">
        <v>3</v>
      </c>
    </row>
    <row r="62" spans="1:7" x14ac:dyDescent="0.2">
      <c r="A62" s="6">
        <f>A61+1</f>
        <v>1</v>
      </c>
      <c r="C62" s="5" t="s">
        <v>33</v>
      </c>
      <c r="D62" s="9">
        <v>110781122.94915937</v>
      </c>
      <c r="E62" s="49">
        <v>0.22040000000000001</v>
      </c>
      <c r="F62" s="22">
        <f>ROUND(D62*E62,2)</f>
        <v>24416159.5</v>
      </c>
    </row>
    <row r="63" spans="1:7" x14ac:dyDescent="0.2">
      <c r="A63" s="6">
        <f>1+A62</f>
        <v>2</v>
      </c>
      <c r="C63" s="5"/>
      <c r="E63" s="2" t="s">
        <v>3</v>
      </c>
      <c r="F63" s="25"/>
    </row>
    <row r="64" spans="1:7" x14ac:dyDescent="0.2">
      <c r="A64" s="6">
        <f t="shared" ref="A64:A93" si="1">1+A63</f>
        <v>3</v>
      </c>
      <c r="C64" s="16"/>
      <c r="E64" s="1" t="s">
        <v>3</v>
      </c>
      <c r="F64" s="22"/>
    </row>
    <row r="65" spans="1:7" x14ac:dyDescent="0.2">
      <c r="A65" s="6">
        <f t="shared" si="1"/>
        <v>4</v>
      </c>
      <c r="C65" s="5" t="s">
        <v>36</v>
      </c>
      <c r="D65" s="26">
        <f>D62</f>
        <v>110781122.94915937</v>
      </c>
      <c r="E65" s="1" t="s">
        <v>3</v>
      </c>
      <c r="F65" s="27">
        <f>SUM(F62:F64)</f>
        <v>24416159.5</v>
      </c>
    </row>
    <row r="66" spans="1:7" x14ac:dyDescent="0.2">
      <c r="A66" s="6">
        <f t="shared" si="1"/>
        <v>5</v>
      </c>
      <c r="D66" s="1" t="s">
        <v>3</v>
      </c>
      <c r="E66" s="1" t="s">
        <v>3</v>
      </c>
      <c r="F66" s="5" t="s">
        <v>3</v>
      </c>
    </row>
    <row r="67" spans="1:7" ht="13.5" thickBot="1" x14ac:dyDescent="0.25">
      <c r="A67" s="6">
        <f t="shared" si="1"/>
        <v>6</v>
      </c>
      <c r="C67" s="5" t="s">
        <v>37</v>
      </c>
      <c r="D67" s="50">
        <v>110825270.45076999</v>
      </c>
      <c r="G67" s="19">
        <f>ROUND(SUM(F62:F64)/D67,5)</f>
        <v>0.22031000000000001</v>
      </c>
    </row>
    <row r="68" spans="1:7" ht="13.5" thickTop="1" x14ac:dyDescent="0.2">
      <c r="A68" s="6">
        <f t="shared" si="1"/>
        <v>7</v>
      </c>
      <c r="D68" s="1" t="s">
        <v>3</v>
      </c>
      <c r="F68" s="21" t="s">
        <v>3</v>
      </c>
      <c r="G68" s="1" t="s">
        <v>3</v>
      </c>
    </row>
    <row r="69" spans="1:7" x14ac:dyDescent="0.2">
      <c r="A69" s="6">
        <f t="shared" si="1"/>
        <v>8</v>
      </c>
    </row>
    <row r="70" spans="1:7" x14ac:dyDescent="0.2">
      <c r="A70" s="6">
        <f t="shared" si="1"/>
        <v>9</v>
      </c>
      <c r="C70" s="20" t="s">
        <v>60</v>
      </c>
      <c r="F70" s="1" t="s">
        <v>3</v>
      </c>
      <c r="G70" s="1" t="s">
        <v>3</v>
      </c>
    </row>
    <row r="71" spans="1:7" x14ac:dyDescent="0.2">
      <c r="A71" s="6">
        <f t="shared" si="1"/>
        <v>10</v>
      </c>
      <c r="C71" s="28" t="s">
        <v>38</v>
      </c>
      <c r="E71" s="5" t="s">
        <v>3</v>
      </c>
      <c r="F71" s="21" t="s">
        <v>3</v>
      </c>
    </row>
    <row r="72" spans="1:7" x14ac:dyDescent="0.2">
      <c r="A72" s="6">
        <f t="shared" si="1"/>
        <v>11</v>
      </c>
      <c r="C72" s="5" t="s">
        <v>39</v>
      </c>
      <c r="D72" s="51">
        <v>791685</v>
      </c>
      <c r="E72" s="15">
        <v>0.28802</v>
      </c>
      <c r="F72" s="25">
        <f>ROUND(E72*D72,2)</f>
        <v>228021.11</v>
      </c>
      <c r="G72" s="1" t="s">
        <v>3</v>
      </c>
    </row>
    <row r="73" spans="1:7" x14ac:dyDescent="0.2">
      <c r="A73" s="6">
        <f t="shared" si="1"/>
        <v>12</v>
      </c>
      <c r="C73" s="5" t="s">
        <v>36</v>
      </c>
      <c r="D73" s="52">
        <f>SUM(D72:D72)</f>
        <v>791685</v>
      </c>
      <c r="F73" s="29">
        <f>SUM(F72:F72)</f>
        <v>228021.11</v>
      </c>
      <c r="G73" s="23" t="s">
        <v>3</v>
      </c>
    </row>
    <row r="74" spans="1:7" x14ac:dyDescent="0.2">
      <c r="A74" s="6">
        <f t="shared" si="1"/>
        <v>13</v>
      </c>
      <c r="G74" s="53" t="s">
        <v>3</v>
      </c>
    </row>
    <row r="75" spans="1:7" ht="13.5" thickBot="1" x14ac:dyDescent="0.25">
      <c r="A75" s="6">
        <f t="shared" si="1"/>
        <v>14</v>
      </c>
      <c r="C75" s="5" t="s">
        <v>37</v>
      </c>
      <c r="D75" s="50">
        <v>109760964.45076999</v>
      </c>
      <c r="G75" s="19">
        <f>ROUND(SUM(F72:F72)/D75,5)</f>
        <v>2.0799999999999998E-3</v>
      </c>
    </row>
    <row r="76" spans="1:7" ht="13.5" thickTop="1" x14ac:dyDescent="0.2">
      <c r="A76" s="6">
        <f t="shared" si="1"/>
        <v>15</v>
      </c>
    </row>
    <row r="77" spans="1:7" x14ac:dyDescent="0.2">
      <c r="A77" s="6">
        <f t="shared" si="1"/>
        <v>16</v>
      </c>
      <c r="C77" s="20" t="s">
        <v>60</v>
      </c>
    </row>
    <row r="78" spans="1:7" x14ac:dyDescent="0.2">
      <c r="A78" s="6">
        <f t="shared" si="1"/>
        <v>17</v>
      </c>
      <c r="C78" s="28" t="s">
        <v>52</v>
      </c>
    </row>
    <row r="79" spans="1:7" x14ac:dyDescent="0.2">
      <c r="A79" s="6">
        <f t="shared" si="1"/>
        <v>18</v>
      </c>
      <c r="C79" s="5" t="s">
        <v>34</v>
      </c>
      <c r="D79" s="9"/>
      <c r="E79" s="38"/>
      <c r="F79" s="54">
        <v>1740452.5700000003</v>
      </c>
    </row>
    <row r="80" spans="1:7" x14ac:dyDescent="0.2">
      <c r="A80" s="6">
        <f t="shared" si="1"/>
        <v>19</v>
      </c>
      <c r="C80" s="16" t="s">
        <v>35</v>
      </c>
      <c r="D80" s="9"/>
      <c r="E80" s="15"/>
      <c r="F80" s="55">
        <v>512204.03</v>
      </c>
    </row>
    <row r="81" spans="1:7" x14ac:dyDescent="0.2">
      <c r="A81" s="6">
        <f t="shared" si="1"/>
        <v>20</v>
      </c>
      <c r="C81" s="5"/>
      <c r="D81" s="51"/>
      <c r="E81" s="15"/>
      <c r="F81" s="41"/>
    </row>
    <row r="82" spans="1:7" ht="13.5" thickBot="1" x14ac:dyDescent="0.25">
      <c r="A82" s="6">
        <f t="shared" si="1"/>
        <v>21</v>
      </c>
      <c r="C82" s="5"/>
      <c r="D82" s="51"/>
      <c r="F82" s="30">
        <f>SUM(F79:F80)</f>
        <v>2252656.6000000006</v>
      </c>
    </row>
    <row r="83" spans="1:7" ht="13.5" thickTop="1" x14ac:dyDescent="0.2">
      <c r="A83" s="6">
        <f t="shared" si="1"/>
        <v>22</v>
      </c>
    </row>
    <row r="84" spans="1:7" ht="13.5" thickBot="1" x14ac:dyDescent="0.25">
      <c r="A84" s="6">
        <f t="shared" si="1"/>
        <v>23</v>
      </c>
      <c r="C84" s="5" t="s">
        <v>37</v>
      </c>
      <c r="D84" s="50">
        <f>D75</f>
        <v>109760964.45076999</v>
      </c>
      <c r="G84" s="19">
        <f>ROUND(SUM(F79:F80)/D84,5)</f>
        <v>2.052E-2</v>
      </c>
    </row>
    <row r="85" spans="1:7" ht="13.5" thickTop="1" x14ac:dyDescent="0.2">
      <c r="A85" s="6">
        <f t="shared" si="1"/>
        <v>24</v>
      </c>
    </row>
    <row r="86" spans="1:7" x14ac:dyDescent="0.2">
      <c r="A86" s="6">
        <f t="shared" si="1"/>
        <v>25</v>
      </c>
    </row>
    <row r="87" spans="1:7" x14ac:dyDescent="0.2">
      <c r="A87" s="6">
        <f t="shared" si="1"/>
        <v>26</v>
      </c>
    </row>
    <row r="88" spans="1:7" x14ac:dyDescent="0.2">
      <c r="A88" s="6">
        <f t="shared" si="1"/>
        <v>27</v>
      </c>
      <c r="C88" s="20" t="s">
        <v>60</v>
      </c>
      <c r="D88" s="56" t="s">
        <v>3</v>
      </c>
      <c r="F88" s="12"/>
      <c r="G88" s="12"/>
    </row>
    <row r="89" spans="1:7" x14ac:dyDescent="0.2">
      <c r="A89" s="6">
        <f t="shared" si="1"/>
        <v>28</v>
      </c>
      <c r="C89" s="14" t="s">
        <v>23</v>
      </c>
      <c r="D89" s="12"/>
      <c r="E89" s="12"/>
      <c r="F89" s="12"/>
      <c r="G89" s="12"/>
    </row>
    <row r="90" spans="1:7" x14ac:dyDescent="0.2">
      <c r="A90" s="6">
        <f t="shared" si="1"/>
        <v>29</v>
      </c>
      <c r="C90" s="1" t="s">
        <v>3</v>
      </c>
      <c r="D90" s="5" t="s">
        <v>3</v>
      </c>
      <c r="E90" s="5" t="s">
        <v>3</v>
      </c>
      <c r="F90" s="5" t="s">
        <v>3</v>
      </c>
      <c r="G90" s="5" t="s">
        <v>3</v>
      </c>
    </row>
    <row r="91" spans="1:7" ht="13.5" thickBot="1" x14ac:dyDescent="0.25">
      <c r="A91" s="6">
        <f t="shared" si="1"/>
        <v>30</v>
      </c>
      <c r="C91" s="5" t="s">
        <v>40</v>
      </c>
      <c r="D91" s="9"/>
      <c r="E91" s="15"/>
      <c r="F91" s="45">
        <v>16429010.360000003</v>
      </c>
      <c r="G91" s="31"/>
    </row>
    <row r="92" spans="1:7" ht="13.5" thickTop="1" x14ac:dyDescent="0.2">
      <c r="A92" s="6">
        <f t="shared" si="1"/>
        <v>31</v>
      </c>
      <c r="D92" s="9"/>
      <c r="E92" s="15"/>
      <c r="F92" s="31"/>
      <c r="G92" s="31"/>
    </row>
    <row r="93" spans="1:7" ht="13.5" thickBot="1" x14ac:dyDescent="0.25">
      <c r="A93" s="6">
        <f t="shared" si="1"/>
        <v>32</v>
      </c>
      <c r="C93" s="5" t="s">
        <v>37</v>
      </c>
      <c r="D93" s="32">
        <f>D75</f>
        <v>109760964.45076999</v>
      </c>
      <c r="E93" s="15"/>
      <c r="F93" s="31"/>
      <c r="G93" s="19">
        <f>ROUND(SUM(F91)/D93,5)</f>
        <v>0.14968000000000001</v>
      </c>
    </row>
    <row r="94" spans="1:7" ht="13.5" thickTop="1" x14ac:dyDescent="0.2">
      <c r="D94" s="9"/>
      <c r="E94" s="15"/>
      <c r="F94" s="31"/>
      <c r="G94" s="31"/>
    </row>
    <row r="95" spans="1:7" x14ac:dyDescent="0.2">
      <c r="D95" s="9"/>
      <c r="E95" s="15"/>
      <c r="F95" s="31"/>
      <c r="G95" s="31"/>
    </row>
    <row r="96" spans="1:7" x14ac:dyDescent="0.2">
      <c r="C96" s="20"/>
      <c r="D96" s="56"/>
      <c r="F96" s="12"/>
      <c r="G96" s="12"/>
    </row>
    <row r="97" spans="1:7" ht="15.75" x14ac:dyDescent="0.25">
      <c r="A97" s="65" t="s">
        <v>63</v>
      </c>
      <c r="B97" s="65"/>
      <c r="C97" s="65"/>
      <c r="D97" s="65"/>
      <c r="E97" s="65"/>
      <c r="F97" s="65"/>
      <c r="G97" s="12"/>
    </row>
    <row r="98" spans="1:7" ht="15.75" x14ac:dyDescent="0.25">
      <c r="A98" s="65" t="s">
        <v>64</v>
      </c>
      <c r="B98" s="65"/>
      <c r="C98" s="65"/>
      <c r="D98" s="65"/>
      <c r="E98" s="65"/>
      <c r="F98" s="65"/>
      <c r="G98" s="5"/>
    </row>
    <row r="99" spans="1:7" ht="15.75" x14ac:dyDescent="0.25">
      <c r="A99" s="65" t="s">
        <v>65</v>
      </c>
      <c r="B99" s="65"/>
      <c r="C99" s="65"/>
      <c r="D99" s="65"/>
      <c r="E99" s="65"/>
      <c r="F99" s="65"/>
      <c r="G99" s="31"/>
    </row>
    <row r="100" spans="1:7" ht="15.75" x14ac:dyDescent="0.25">
      <c r="A100" s="65" t="s">
        <v>69</v>
      </c>
      <c r="B100" s="65"/>
      <c r="C100" s="65"/>
      <c r="D100" s="65"/>
      <c r="E100" s="65"/>
      <c r="F100" s="65"/>
      <c r="G100" s="31"/>
    </row>
    <row r="101" spans="1:7" ht="15.75" x14ac:dyDescent="0.25">
      <c r="A101" s="65" t="s">
        <v>66</v>
      </c>
      <c r="B101" s="65"/>
      <c r="C101" s="65"/>
      <c r="D101" s="65"/>
      <c r="E101" s="65"/>
      <c r="F101" s="65"/>
      <c r="G101" s="15"/>
    </row>
    <row r="102" spans="1:7" ht="15.75" x14ac:dyDescent="0.25">
      <c r="A102" s="65" t="s">
        <v>68</v>
      </c>
      <c r="B102" s="65"/>
      <c r="C102" s="65"/>
      <c r="D102" s="65"/>
      <c r="E102" s="65"/>
      <c r="F102" s="65"/>
      <c r="G102" s="8" t="s">
        <v>3</v>
      </c>
    </row>
    <row r="103" spans="1:7" ht="15.75" x14ac:dyDescent="0.25">
      <c r="A103" s="64"/>
      <c r="B103" s="66"/>
      <c r="C103" s="66"/>
      <c r="D103" s="5"/>
      <c r="E103" s="5"/>
      <c r="F103" s="5"/>
    </row>
    <row r="104" spans="1:7" ht="15.75" x14ac:dyDescent="0.25">
      <c r="A104" s="65" t="s">
        <v>67</v>
      </c>
      <c r="B104" s="65"/>
      <c r="C104" s="65"/>
      <c r="D104" s="65"/>
      <c r="E104" s="65"/>
      <c r="F104" s="65"/>
    </row>
    <row r="107" spans="1:7" x14ac:dyDescent="0.2">
      <c r="C107" s="3" t="str">
        <f>C11</f>
        <v>MIDAMERICAN ENERGY COMPANY</v>
      </c>
      <c r="D107" s="4"/>
      <c r="F107" s="3" t="s">
        <v>41</v>
      </c>
      <c r="G107" s="21" t="s">
        <v>3</v>
      </c>
    </row>
    <row r="108" spans="1:7" x14ac:dyDescent="0.2">
      <c r="C108" s="3" t="s">
        <v>2</v>
      </c>
      <c r="D108" s="4"/>
      <c r="F108" s="3"/>
    </row>
    <row r="109" spans="1:7" x14ac:dyDescent="0.2">
      <c r="C109" s="3"/>
      <c r="D109" s="4"/>
      <c r="F109" s="7"/>
    </row>
    <row r="110" spans="1:7" x14ac:dyDescent="0.2">
      <c r="C110" s="20" t="s">
        <v>42</v>
      </c>
      <c r="D110" s="4"/>
    </row>
    <row r="111" spans="1:7" x14ac:dyDescent="0.2">
      <c r="C111" s="20" t="s">
        <v>5</v>
      </c>
      <c r="D111" s="24">
        <f>D15</f>
        <v>9624</v>
      </c>
    </row>
    <row r="115" spans="1:6" x14ac:dyDescent="0.2">
      <c r="C115" s="12" t="s">
        <v>6</v>
      </c>
      <c r="D115" s="12" t="s">
        <v>7</v>
      </c>
      <c r="E115" s="12" t="s">
        <v>8</v>
      </c>
      <c r="F115" s="13" t="s">
        <v>9</v>
      </c>
    </row>
    <row r="117" spans="1:6" x14ac:dyDescent="0.2">
      <c r="C117" s="20" t="s">
        <v>61</v>
      </c>
    </row>
    <row r="119" spans="1:6" x14ac:dyDescent="0.2">
      <c r="A119" s="12" t="s">
        <v>10</v>
      </c>
      <c r="D119" s="12" t="s">
        <v>43</v>
      </c>
      <c r="E119" s="12" t="s">
        <v>29</v>
      </c>
    </row>
    <row r="120" spans="1:6" x14ac:dyDescent="0.2">
      <c r="A120" s="14" t="s">
        <v>12</v>
      </c>
      <c r="C120" s="14" t="s">
        <v>44</v>
      </c>
      <c r="D120" s="37" t="s">
        <v>30</v>
      </c>
      <c r="E120" s="37" t="s">
        <v>15</v>
      </c>
      <c r="F120" s="14" t="s">
        <v>45</v>
      </c>
    </row>
    <row r="121" spans="1:6" x14ac:dyDescent="0.2">
      <c r="A121" s="6" t="s">
        <v>3</v>
      </c>
      <c r="C121" s="33" t="s">
        <v>3</v>
      </c>
    </row>
    <row r="122" spans="1:6" x14ac:dyDescent="0.2">
      <c r="A122" s="6">
        <v>1</v>
      </c>
      <c r="C122" s="57">
        <v>-14781.05</v>
      </c>
      <c r="D122" s="58"/>
      <c r="E122" s="34"/>
      <c r="F122" s="3" t="s">
        <v>46</v>
      </c>
    </row>
    <row r="123" spans="1:6" x14ac:dyDescent="0.2">
      <c r="A123" s="6">
        <f>1+A122</f>
        <v>2</v>
      </c>
      <c r="C123" s="59">
        <v>-62963.42</v>
      </c>
      <c r="D123" s="58"/>
      <c r="E123" s="34"/>
      <c r="F123" s="3" t="s">
        <v>47</v>
      </c>
    </row>
    <row r="124" spans="1:6" x14ac:dyDescent="0.2">
      <c r="A124" s="6">
        <f>1+A123</f>
        <v>3</v>
      </c>
      <c r="C124" s="59">
        <v>-2851.36</v>
      </c>
      <c r="D124" s="58"/>
      <c r="E124" s="34"/>
      <c r="F124" s="3" t="s">
        <v>48</v>
      </c>
    </row>
    <row r="125" spans="1:6" x14ac:dyDescent="0.2">
      <c r="A125" s="6">
        <f>1+A124</f>
        <v>4</v>
      </c>
      <c r="C125" s="60">
        <v>0</v>
      </c>
      <c r="D125" s="58"/>
      <c r="E125" s="34"/>
      <c r="F125" s="3" t="s">
        <v>49</v>
      </c>
    </row>
    <row r="126" spans="1:6" x14ac:dyDescent="0.2">
      <c r="A126" s="6">
        <f>1+A125</f>
        <v>5</v>
      </c>
      <c r="C126" s="61"/>
      <c r="D126" s="58"/>
      <c r="E126" s="34"/>
      <c r="F126" s="12"/>
    </row>
    <row r="127" spans="1:6" ht="13.5" thickBot="1" x14ac:dyDescent="0.25">
      <c r="A127" s="6">
        <f>1+A126</f>
        <v>6</v>
      </c>
      <c r="C127" s="62">
        <f>SUM(C122:C125)</f>
        <v>-80595.83</v>
      </c>
      <c r="D127" s="63">
        <v>4602796</v>
      </c>
      <c r="E127" s="35">
        <f>ROUND(C127/D127,5)</f>
        <v>-1.7510000000000001E-2</v>
      </c>
      <c r="F127" s="12"/>
    </row>
    <row r="128" spans="1:6" ht="13.5" thickTop="1" x14ac:dyDescent="0.2">
      <c r="C128" s="61"/>
      <c r="D128" s="58"/>
      <c r="E128" s="34"/>
      <c r="F128" s="12"/>
    </row>
  </sheetData>
  <mergeCells count="24">
    <mergeCell ref="A104:F104"/>
    <mergeCell ref="A42:F42"/>
    <mergeCell ref="A43:F43"/>
    <mergeCell ref="B44:C44"/>
    <mergeCell ref="A45:F45"/>
    <mergeCell ref="A97:F97"/>
    <mergeCell ref="A98:F98"/>
    <mergeCell ref="A99:F99"/>
    <mergeCell ref="A100:F100"/>
    <mergeCell ref="A101:F101"/>
    <mergeCell ref="A102:F102"/>
    <mergeCell ref="B103:C103"/>
    <mergeCell ref="A41:F41"/>
    <mergeCell ref="A1:F1"/>
    <mergeCell ref="A2:F2"/>
    <mergeCell ref="A3:F3"/>
    <mergeCell ref="A4:F4"/>
    <mergeCell ref="A5:F5"/>
    <mergeCell ref="A6:F6"/>
    <mergeCell ref="B7:C7"/>
    <mergeCell ref="A8:F8"/>
    <mergeCell ref="A38:F38"/>
    <mergeCell ref="A39:F39"/>
    <mergeCell ref="A40:F40"/>
  </mergeCells>
  <printOptions horizontalCentered="1" gridLinesSet="0"/>
  <pageMargins left="0.2" right="0.2" top="1" bottom="1" header="0.5" footer="0.5"/>
  <pageSetup scale="37" orientation="portrait" useFirstPageNumber="1" horizontalDpi="1200" verticalDpi="1200" r:id="rId1"/>
  <headerFooter alignWithMargins="0">
    <oddHeader>&amp;R&amp;"Times New Roman,Bold"Page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Statement P</vt:lpstr>
      <vt:lpstr>'Statement P'!Print_Area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2026-08-17T16:16:04Z</dcterms:created>
  <dcterms:modified xsi:type="dcterms:W3CDTF">2026-08-17T16:16:12Z</dcterms:modified>
</cp:coreProperties>
</file>