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24\NG24-002\"/>
    </mc:Choice>
  </mc:AlternateContent>
  <xr:revisionPtr revIDLastSave="0" documentId="8_{C8A00451-6019-485F-9B2C-23847F3C20D8}" xr6:coauthVersionLast="47" xr6:coauthVersionMax="47" xr10:uidLastSave="{00000000-0000-0000-0000-000000000000}"/>
  <bookViews>
    <workbookView xWindow="5025" yWindow="5025" windowWidth="19725" windowHeight="15345" xr2:uid="{2FAF9128-EDE3-44A8-9568-5C4F3119CF97}"/>
  </bookViews>
  <sheets>
    <sheet name="2019" sheetId="2" r:id="rId1"/>
    <sheet name="2020" sheetId="1" r:id="rId2"/>
    <sheet name="2021" sheetId="3" r:id="rId3"/>
    <sheet name="2022" sheetId="4" r:id="rId4"/>
    <sheet name="2023" sheetId="5" r:id="rId5"/>
  </sheets>
  <definedNames>
    <definedName name="_xlnm.Print_Area" localSheetId="1">'2020'!$A$1:$G$31</definedName>
    <definedName name="_xlnm.Print_Area" localSheetId="2">'2021'!$A$1:$G$31</definedName>
    <definedName name="_xlnm.Print_Area" localSheetId="3">'2022'!$A$1:$G$31</definedName>
    <definedName name="_xlnm.Print_Area" localSheetId="4">'2023'!$A$1:$G$31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9" i="2" l="1"/>
  <c r="G18" i="2"/>
  <c r="G17" i="2"/>
  <c r="G16" i="2"/>
  <c r="G15" i="2"/>
  <c r="I18" i="5" l="1"/>
  <c r="I17" i="5"/>
  <c r="I16" i="5"/>
  <c r="I15" i="5"/>
  <c r="I14" i="5"/>
  <c r="K14" i="5" s="1"/>
  <c r="I11" i="5"/>
  <c r="I12" i="5"/>
  <c r="I10" i="5"/>
  <c r="I15" i="4"/>
  <c r="I16" i="4"/>
  <c r="I17" i="4"/>
  <c r="I18" i="4"/>
  <c r="I14" i="4"/>
  <c r="K14" i="4" s="1"/>
  <c r="I11" i="4"/>
  <c r="I12" i="4"/>
  <c r="I10" i="4"/>
  <c r="I18" i="3"/>
  <c r="I17" i="3"/>
  <c r="I16" i="3"/>
  <c r="I15" i="3"/>
  <c r="I14" i="3"/>
  <c r="K14" i="3" s="1"/>
  <c r="I11" i="3"/>
  <c r="I12" i="3"/>
  <c r="I10" i="3"/>
  <c r="I14" i="1"/>
  <c r="I16" i="1"/>
  <c r="K17" i="2"/>
  <c r="G12" i="1"/>
  <c r="G11" i="1"/>
  <c r="G10" i="1"/>
  <c r="C19" i="2"/>
  <c r="C21" i="2" s="1"/>
  <c r="K14" i="2"/>
  <c r="E13" i="2"/>
  <c r="E21" i="2" s="1"/>
  <c r="C19" i="5"/>
  <c r="G16" i="5" s="1"/>
  <c r="E13" i="5"/>
  <c r="G12" i="5" s="1"/>
  <c r="C19" i="4"/>
  <c r="G16" i="4" s="1"/>
  <c r="E13" i="4"/>
  <c r="G12" i="4" s="1"/>
  <c r="C19" i="3"/>
  <c r="G16" i="3" s="1"/>
  <c r="G17" i="3"/>
  <c r="E13" i="3"/>
  <c r="E21" i="3" s="1"/>
  <c r="K12" i="5" l="1"/>
  <c r="G17" i="5"/>
  <c r="K17" i="5" s="1"/>
  <c r="G15" i="5"/>
  <c r="K15" i="5" s="1"/>
  <c r="G15" i="4"/>
  <c r="K15" i="4" s="1"/>
  <c r="G17" i="4"/>
  <c r="K17" i="4" s="1"/>
  <c r="K17" i="3"/>
  <c r="G15" i="3"/>
  <c r="K15" i="3" s="1"/>
  <c r="K16" i="2"/>
  <c r="G10" i="2"/>
  <c r="G12" i="2"/>
  <c r="I17" i="1"/>
  <c r="K12" i="4"/>
  <c r="K16" i="3"/>
  <c r="K16" i="4"/>
  <c r="K16" i="5"/>
  <c r="G11" i="2"/>
  <c r="G13" i="2"/>
  <c r="C21" i="5"/>
  <c r="E21" i="5"/>
  <c r="G10" i="5"/>
  <c r="K10" i="5" s="1"/>
  <c r="G11" i="5"/>
  <c r="G11" i="4"/>
  <c r="C21" i="4"/>
  <c r="G10" i="4"/>
  <c r="K10" i="4" s="1"/>
  <c r="E21" i="4"/>
  <c r="G12" i="3"/>
  <c r="K12" i="3" s="1"/>
  <c r="G10" i="3"/>
  <c r="K10" i="3" s="1"/>
  <c r="G11" i="3"/>
  <c r="C21" i="3"/>
  <c r="K15" i="2" l="1"/>
  <c r="I15" i="1"/>
  <c r="I12" i="1"/>
  <c r="K12" i="2"/>
  <c r="K11" i="2"/>
  <c r="I11" i="1"/>
  <c r="G21" i="2"/>
  <c r="K10" i="2"/>
  <c r="I10" i="1"/>
  <c r="K11" i="5"/>
  <c r="G13" i="5"/>
  <c r="G18" i="5"/>
  <c r="K11" i="4"/>
  <c r="G18" i="4"/>
  <c r="G13" i="4"/>
  <c r="K11" i="3"/>
  <c r="G18" i="3"/>
  <c r="G13" i="3"/>
  <c r="E21" i="1"/>
  <c r="C21" i="1"/>
  <c r="G18" i="1"/>
  <c r="G17" i="1"/>
  <c r="G16" i="1"/>
  <c r="G19" i="1"/>
  <c r="C19" i="1"/>
  <c r="E13" i="1"/>
  <c r="I18" i="1" l="1"/>
  <c r="K18" i="2"/>
  <c r="K18" i="5"/>
  <c r="G19" i="5"/>
  <c r="G21" i="5" s="1"/>
  <c r="K18" i="4"/>
  <c r="G19" i="4"/>
  <c r="G21" i="4" s="1"/>
  <c r="K18" i="3"/>
  <c r="G19" i="3"/>
  <c r="G21" i="3" s="1"/>
  <c r="G13" i="1"/>
  <c r="G21" i="1" s="1"/>
  <c r="K17" i="1"/>
  <c r="K16" i="1"/>
  <c r="K14" i="1"/>
  <c r="K11" i="1"/>
  <c r="K12" i="1" l="1"/>
  <c r="K10" i="1"/>
  <c r="K15" i="1"/>
  <c r="K18" i="1"/>
</calcChain>
</file>

<file path=xl/sharedStrings.xml><?xml version="1.0" encoding="utf-8"?>
<sst xmlns="http://schemas.openxmlformats.org/spreadsheetml/2006/main" count="135" uniqueCount="35">
  <si>
    <t>Rebate</t>
  </si>
  <si>
    <t>Jurisdiction</t>
  </si>
  <si>
    <t>Actuals</t>
  </si>
  <si>
    <t>Customers</t>
  </si>
  <si>
    <t>Allocation %</t>
  </si>
  <si>
    <t>Allocation</t>
  </si>
  <si>
    <t>Change</t>
  </si>
  <si>
    <t>Great Plains Low-Income</t>
  </si>
  <si>
    <t>Great Plains MN Conservation</t>
  </si>
  <si>
    <t>MDU SD Gas</t>
  </si>
  <si>
    <t>MDU MT Gas</t>
  </si>
  <si>
    <t>Great Plains Low-Income is approximatly 20% of 2018 budget</t>
  </si>
  <si>
    <t>and includes all the contracting plus invoices.</t>
  </si>
  <si>
    <t>Demand Response is based enrolled customers as of December 31, 2018</t>
  </si>
  <si>
    <t xml:space="preserve">50% Energy Efficiency </t>
  </si>
  <si>
    <t>30% Demand Response</t>
  </si>
  <si>
    <t>20% MN Low Income</t>
  </si>
  <si>
    <t>MDU MT Electric (with DR)</t>
  </si>
  <si>
    <t>MONTANA DAKOTA UTILITIES CO.</t>
  </si>
  <si>
    <t>GAS UTILITY - SOUTH DAKOTA</t>
  </si>
  <si>
    <t>CONSERVATION ANALYST POSTION - TIME ALLOCATION</t>
  </si>
  <si>
    <t>Commercial Demand Response - ND</t>
  </si>
  <si>
    <t>Commercial Demand Response - MT</t>
  </si>
  <si>
    <t>Commercial Demand Response - SD</t>
  </si>
  <si>
    <t xml:space="preserve">  Total </t>
  </si>
  <si>
    <t xml:space="preserve">Total </t>
  </si>
  <si>
    <t>Total demand Response Program</t>
  </si>
  <si>
    <t>Demand Response is based enrolled customers as of December 31, 2019</t>
  </si>
  <si>
    <t>Demand Response is based enrolled customers as of December 31, 2020</t>
  </si>
  <si>
    <t>Great Plains Low-Income is approximatly 20% of 2020 budget</t>
  </si>
  <si>
    <t>Demand Response is based enrolled customers as of December 31, 2021</t>
  </si>
  <si>
    <t>Great Plains Low-Income is approximatly 20% of 2022 budget</t>
  </si>
  <si>
    <t>Demand Response is based enrolled customers as of December 31, 2022</t>
  </si>
  <si>
    <t>Great Plains Low-Income is approximatly 20% of 2019 budget</t>
  </si>
  <si>
    <t>Great Plains Low-Income is approximatly 20% of 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</si>
</sst>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164" fontId="5" fillId="0" borderId="0" xfId="1" applyNumberFormat="1" applyFont="1" applyAlignment="1"/>
    <xf numFmtId="165" fontId="5" fillId="0" borderId="0" xfId="2" applyNumberFormat="1" applyFont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horizontal="center"/>
    </xf>
    <xf numFmtId="9" fontId="5" fillId="0" borderId="0" xfId="2" applyFont="1" applyAlignment="1"/>
    <xf numFmtId="165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/>
    <xf numFmtId="0" fontId="4" fillId="0" borderId="2" xfId="0" applyFont="1" applyBorder="1" applyAlignment="1">
      <alignment horizontal="center"/>
    </xf>
    <xf numFmtId="37" fontId="5" fillId="0" borderId="0" xfId="1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5" fillId="0" borderId="0" xfId="1" applyNumberFormat="1" applyFont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0" fontId="4" fillId="0" borderId="0" xfId="0" applyFont="1" applyBorder="1" applyAlignment="1"/>
    <xf numFmtId="37" fontId="5" fillId="0" borderId="2" xfId="1" applyNumberFormat="1" applyFont="1" applyBorder="1" applyAlignment="1">
      <alignment horizontal="right"/>
    </xf>
    <xf numFmtId="165" fontId="5" fillId="0" borderId="2" xfId="2" applyNumberFormat="1" applyFont="1" applyFill="1" applyBorder="1" applyAlignment="1">
      <alignment horizontal="right"/>
    </xf>
    <xf numFmtId="165" fontId="5" fillId="0" borderId="2" xfId="2" applyNumberFormat="1" applyFont="1" applyBorder="1" applyAlignment="1"/>
    <xf numFmtId="164" fontId="5" fillId="0" borderId="0" xfId="1" applyNumberFormat="1" applyFont="1" applyBorder="1" applyAlignment="1"/>
    <xf numFmtId="165" fontId="5" fillId="0" borderId="0" xfId="2" applyNumberFormat="1" applyFont="1" applyBorder="1" applyAlignment="1"/>
    <xf numFmtId="37" fontId="5" fillId="0" borderId="1" xfId="1" applyNumberFormat="1" applyFont="1" applyBorder="1" applyAlignment="1">
      <alignment horizontal="right"/>
    </xf>
    <xf numFmtId="165" fontId="5" fillId="0" borderId="1" xfId="2" applyNumberFormat="1" applyFont="1" applyBorder="1" applyAlignment="1"/>
    <xf numFmtId="0" fontId="3" fillId="0" borderId="0" xfId="0" applyFont="1"/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5" fontId="5" fillId="0" borderId="3" xfId="2" applyNumberFormat="1" applyFont="1" applyFill="1" applyBorder="1" applyAlignment="1">
      <alignment horizontal="right"/>
    </xf>
    <xf numFmtId="37" fontId="4" fillId="0" borderId="3" xfId="0" applyNumberFormat="1" applyFont="1" applyBorder="1" applyAlignment="1">
      <alignment horizontal="right"/>
    </xf>
    <xf numFmtId="37" fontId="5" fillId="0" borderId="3" xfId="1" applyNumberFormat="1" applyFont="1" applyBorder="1" applyAlignment="1">
      <alignment horizontal="right"/>
    </xf>
    <xf numFmtId="165" fontId="5" fillId="0" borderId="4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C916-1244-4ED0-84B0-520196C82662}">
  <dimension ref="A1:K31"/>
  <sheetViews>
    <sheetView tabSelected="1" workbookViewId="0">
      <selection sqref="A1:G1"/>
    </sheetView>
  </sheetViews>
  <sheetFormatPr defaultRowHeight="15" x14ac:dyDescent="0.25"/>
  <cols>
    <col min="1" max="1" width="34.5703125" customWidth="1"/>
    <col min="2" max="2" width="1.7109375" customWidth="1"/>
    <col min="3" max="3" width="7.42578125" bestFit="1" customWidth="1"/>
    <col min="4" max="4" width="1.7109375" customWidth="1"/>
    <col min="5" max="5" width="10.5703125" bestFit="1" customWidth="1"/>
    <col min="6" max="6" width="1.7109375" customWidth="1"/>
    <col min="7" max="7" width="11.85546875" bestFit="1" customWidth="1"/>
    <col min="8" max="8" width="1.7109375" customWidth="1"/>
    <col min="9" max="9" width="9.85546875" bestFit="1" customWidth="1"/>
    <col min="10" max="10" width="1.7109375" customWidth="1"/>
  </cols>
  <sheetData>
    <row r="1" spans="1:11" x14ac:dyDescent="0.25">
      <c r="A1" s="44" t="s">
        <v>18</v>
      </c>
      <c r="B1" s="44"/>
      <c r="C1" s="44"/>
      <c r="D1" s="44"/>
      <c r="E1" s="44"/>
      <c r="F1" s="44"/>
      <c r="G1" s="44"/>
      <c r="H1" s="2"/>
      <c r="I1" s="2"/>
      <c r="J1" s="2"/>
      <c r="K1" s="2"/>
    </row>
    <row r="2" spans="1:11" x14ac:dyDescent="0.25">
      <c r="A2" s="44" t="s">
        <v>19</v>
      </c>
      <c r="B2" s="44"/>
      <c r="C2" s="44"/>
      <c r="D2" s="44"/>
      <c r="E2" s="44"/>
      <c r="F2" s="44"/>
      <c r="G2" s="44"/>
      <c r="H2" s="2"/>
      <c r="I2" s="2"/>
      <c r="J2" s="2"/>
      <c r="K2" s="2"/>
    </row>
    <row r="3" spans="1:11" x14ac:dyDescent="0.25">
      <c r="A3" s="44" t="s">
        <v>20</v>
      </c>
      <c r="B3" s="44"/>
      <c r="C3" s="44"/>
      <c r="D3" s="44"/>
      <c r="E3" s="44"/>
      <c r="F3" s="44"/>
      <c r="G3" s="44"/>
      <c r="H3" s="2"/>
      <c r="I3" s="2"/>
      <c r="J3" s="2"/>
      <c r="K3" s="2"/>
    </row>
    <row r="4" spans="1:11" x14ac:dyDescent="0.25">
      <c r="A4" s="44">
        <v>2019</v>
      </c>
      <c r="B4" s="44"/>
      <c r="C4" s="44"/>
      <c r="D4" s="44"/>
      <c r="E4" s="44"/>
      <c r="F4" s="44"/>
      <c r="G4" s="44"/>
    </row>
    <row r="5" spans="1:11" x14ac:dyDescent="0.25">
      <c r="A5" s="36"/>
    </row>
    <row r="6" spans="1:11" x14ac:dyDescent="0.25">
      <c r="A6" s="36"/>
    </row>
    <row r="7" spans="1:11" x14ac:dyDescent="0.25">
      <c r="A7" s="7"/>
      <c r="B7" s="7"/>
      <c r="C7" s="7"/>
      <c r="D7" s="7"/>
      <c r="E7" s="7"/>
      <c r="F7" s="7"/>
      <c r="G7" s="1">
        <v>2019</v>
      </c>
      <c r="H7" s="7"/>
      <c r="I7" s="7"/>
      <c r="J7" s="7"/>
      <c r="K7" s="7"/>
    </row>
    <row r="8" spans="1:11" x14ac:dyDescent="0.25">
      <c r="A8" s="7"/>
      <c r="B8" s="7"/>
      <c r="C8" s="1">
        <v>2018</v>
      </c>
      <c r="D8" s="1"/>
      <c r="E8" s="1">
        <v>2018</v>
      </c>
      <c r="F8" s="1"/>
      <c r="G8" s="1" t="s">
        <v>0</v>
      </c>
      <c r="H8" s="7"/>
      <c r="I8" s="1">
        <v>2018</v>
      </c>
      <c r="J8" s="1"/>
      <c r="K8" s="7"/>
    </row>
    <row r="9" spans="1:11" x14ac:dyDescent="0.25">
      <c r="A9" s="22" t="s">
        <v>1</v>
      </c>
      <c r="B9" s="17"/>
      <c r="C9" s="22" t="s">
        <v>2</v>
      </c>
      <c r="D9" s="17"/>
      <c r="E9" s="22" t="s">
        <v>3</v>
      </c>
      <c r="F9" s="17"/>
      <c r="G9" s="22" t="s">
        <v>4</v>
      </c>
      <c r="H9" s="6"/>
      <c r="I9" s="22" t="s">
        <v>5</v>
      </c>
      <c r="J9" s="18"/>
      <c r="K9" s="22" t="s">
        <v>6</v>
      </c>
    </row>
    <row r="10" spans="1:11" x14ac:dyDescent="0.25">
      <c r="A10" s="8" t="s">
        <v>21</v>
      </c>
      <c r="B10" s="8"/>
      <c r="C10" s="24"/>
      <c r="D10" s="1"/>
      <c r="E10" s="23">
        <v>22</v>
      </c>
      <c r="F10" s="9"/>
      <c r="G10" s="43">
        <f>E10/$E$13*0.3</f>
        <v>0.18857142857142856</v>
      </c>
      <c r="H10" s="10"/>
      <c r="I10" s="5">
        <v>0.17499999999999999</v>
      </c>
      <c r="J10" s="5"/>
      <c r="K10" s="11">
        <f t="shared" ref="K10:K18" si="0">G10-I10</f>
        <v>1.3571428571428568E-2</v>
      </c>
    </row>
    <row r="11" spans="1:11" x14ac:dyDescent="0.25">
      <c r="A11" s="8" t="s">
        <v>22</v>
      </c>
      <c r="B11" s="8"/>
      <c r="C11" s="24"/>
      <c r="D11" s="1"/>
      <c r="E11" s="23">
        <v>13</v>
      </c>
      <c r="F11" s="9"/>
      <c r="G11" s="27">
        <f t="shared" ref="G11:G12" si="1">E11/$E$13*0.3</f>
        <v>0.11142857142857143</v>
      </c>
      <c r="H11" s="10"/>
      <c r="I11" s="5">
        <v>0.125</v>
      </c>
      <c r="J11" s="5"/>
      <c r="K11" s="11">
        <f t="shared" si="0"/>
        <v>-1.3571428571428568E-2</v>
      </c>
    </row>
    <row r="12" spans="1:11" x14ac:dyDescent="0.25">
      <c r="A12" s="8" t="s">
        <v>23</v>
      </c>
      <c r="B12" s="8"/>
      <c r="C12" s="25"/>
      <c r="D12" s="1"/>
      <c r="E12" s="26">
        <v>0</v>
      </c>
      <c r="F12" s="9"/>
      <c r="G12" s="30">
        <f t="shared" si="1"/>
        <v>0</v>
      </c>
      <c r="H12" s="10"/>
      <c r="I12" s="5">
        <v>0</v>
      </c>
      <c r="J12" s="5"/>
      <c r="K12" s="11">
        <f t="shared" si="0"/>
        <v>0</v>
      </c>
    </row>
    <row r="13" spans="1:11" x14ac:dyDescent="0.25">
      <c r="A13" s="37" t="s">
        <v>26</v>
      </c>
      <c r="B13" s="37"/>
      <c r="C13" s="41"/>
      <c r="D13" s="38"/>
      <c r="E13" s="42">
        <f>SUM(E10:E12)</f>
        <v>35</v>
      </c>
      <c r="F13" s="39"/>
      <c r="G13" s="40">
        <f>(SUM(G10:G12)-G11)</f>
        <v>0.18857142857142856</v>
      </c>
      <c r="H13" s="10"/>
      <c r="I13" s="5"/>
      <c r="J13" s="5"/>
      <c r="K13" s="11"/>
    </row>
    <row r="14" spans="1:11" x14ac:dyDescent="0.25">
      <c r="A14" s="7" t="s">
        <v>7</v>
      </c>
      <c r="B14" s="7"/>
      <c r="C14" s="23"/>
      <c r="D14" s="4"/>
      <c r="E14" s="23"/>
      <c r="F14" s="4"/>
      <c r="G14" s="16">
        <v>0.2</v>
      </c>
      <c r="H14" s="10"/>
      <c r="I14" s="5">
        <v>0.2</v>
      </c>
      <c r="J14" s="5"/>
      <c r="K14" s="11">
        <f t="shared" si="0"/>
        <v>0</v>
      </c>
    </row>
    <row r="15" spans="1:11" x14ac:dyDescent="0.25">
      <c r="A15" s="7" t="s">
        <v>8</v>
      </c>
      <c r="B15" s="7"/>
      <c r="C15" s="23">
        <v>1159</v>
      </c>
      <c r="D15" s="4"/>
      <c r="E15" s="23"/>
      <c r="F15" s="4"/>
      <c r="G15" s="5">
        <f>C15/$C$19*0.5</f>
        <v>0.23096851335193305</v>
      </c>
      <c r="H15" s="10"/>
      <c r="I15" s="5">
        <v>0.22</v>
      </c>
      <c r="J15" s="5"/>
      <c r="K15" s="11">
        <f t="shared" si="0"/>
        <v>1.0968513351933051E-2</v>
      </c>
    </row>
    <row r="16" spans="1:11" x14ac:dyDescent="0.25">
      <c r="A16" s="7" t="s">
        <v>9</v>
      </c>
      <c r="B16" s="7"/>
      <c r="C16" s="23">
        <v>645</v>
      </c>
      <c r="D16" s="4"/>
      <c r="E16" s="23"/>
      <c r="F16" s="4"/>
      <c r="G16" s="5">
        <f>C16/$C$19*0.5</f>
        <v>0.12853726584296532</v>
      </c>
      <c r="H16" s="10"/>
      <c r="I16" s="5">
        <v>0.13900000000000001</v>
      </c>
      <c r="J16" s="5"/>
      <c r="K16" s="11">
        <f t="shared" si="0"/>
        <v>-1.0462734157034692E-2</v>
      </c>
    </row>
    <row r="17" spans="1:11" x14ac:dyDescent="0.25">
      <c r="A17" s="7" t="s">
        <v>10</v>
      </c>
      <c r="B17" s="7"/>
      <c r="C17" s="23">
        <v>669</v>
      </c>
      <c r="D17" s="4"/>
      <c r="E17" s="23"/>
      <c r="F17" s="4"/>
      <c r="G17" s="5">
        <f>C17/$C$19*0.5</f>
        <v>0.13332004782781984</v>
      </c>
      <c r="H17" s="10"/>
      <c r="I17" s="5">
        <v>0.13600000000000001</v>
      </c>
      <c r="J17" s="5"/>
      <c r="K17" s="11">
        <f t="shared" si="0"/>
        <v>-2.6799521721801722E-3</v>
      </c>
    </row>
    <row r="18" spans="1:11" x14ac:dyDescent="0.25">
      <c r="A18" s="7" t="s">
        <v>17</v>
      </c>
      <c r="B18" s="7"/>
      <c r="C18" s="29">
        <v>36</v>
      </c>
      <c r="D18" s="4"/>
      <c r="E18" s="29"/>
      <c r="F18" s="4"/>
      <c r="G18" s="31">
        <f>ROUND((C18/$C$19*0.5)+G11,3)</f>
        <v>0.11899999999999999</v>
      </c>
      <c r="H18" s="10"/>
      <c r="I18" s="5">
        <v>0.13</v>
      </c>
      <c r="J18" s="5"/>
      <c r="K18" s="11">
        <f t="shared" si="0"/>
        <v>-1.100000000000001E-2</v>
      </c>
    </row>
    <row r="19" spans="1:11" x14ac:dyDescent="0.25">
      <c r="A19" s="19" t="s">
        <v>24</v>
      </c>
      <c r="B19" s="28"/>
      <c r="C19" s="26">
        <f>SUM(C14:C18)</f>
        <v>2509</v>
      </c>
      <c r="D19" s="32"/>
      <c r="E19" s="26"/>
      <c r="F19" s="32"/>
      <c r="G19" s="33">
        <f>SUM(G14:G18)</f>
        <v>0.81182582702271822</v>
      </c>
      <c r="H19" s="10"/>
      <c r="I19" s="5"/>
      <c r="J19" s="5"/>
      <c r="K19" s="11"/>
    </row>
    <row r="20" spans="1:11" x14ac:dyDescent="0.25">
      <c r="A20" s="19"/>
      <c r="B20" s="28"/>
      <c r="C20" s="26"/>
      <c r="D20" s="32"/>
      <c r="E20" s="26"/>
      <c r="F20" s="32"/>
      <c r="G20" s="33"/>
      <c r="H20" s="10"/>
      <c r="I20" s="5"/>
      <c r="J20" s="5"/>
      <c r="K20" s="11"/>
    </row>
    <row r="21" spans="1:11" ht="15.75" thickBot="1" x14ac:dyDescent="0.3">
      <c r="A21" s="19" t="s">
        <v>25</v>
      </c>
      <c r="B21" s="28"/>
      <c r="C21" s="34">
        <f>C13+C19</f>
        <v>2509</v>
      </c>
      <c r="D21" s="32"/>
      <c r="E21" s="34">
        <f>E13+E19</f>
        <v>35</v>
      </c>
      <c r="F21" s="32"/>
      <c r="G21" s="35">
        <f>G13+G19</f>
        <v>1.0003972555941467</v>
      </c>
      <c r="H21" s="10"/>
      <c r="I21" s="5"/>
      <c r="J21" s="5"/>
      <c r="K21" s="11"/>
    </row>
    <row r="22" spans="1:11" x14ac:dyDescent="0.25">
      <c r="A22" s="19"/>
      <c r="B22" s="28"/>
      <c r="C22" s="26"/>
      <c r="D22" s="32"/>
      <c r="E22" s="26"/>
      <c r="F22" s="32"/>
      <c r="G22" s="33"/>
      <c r="H22" s="10"/>
      <c r="I22" s="5"/>
      <c r="J22" s="5"/>
      <c r="K22" s="11"/>
    </row>
    <row r="23" spans="1:11" x14ac:dyDescent="0.25">
      <c r="A23" s="7"/>
      <c r="B23" s="7"/>
      <c r="C23" s="12"/>
      <c r="D23" s="12"/>
      <c r="E23" s="7"/>
      <c r="F23" s="7"/>
      <c r="G23" s="7"/>
      <c r="H23" s="13"/>
      <c r="I23" s="5"/>
      <c r="J23" s="5"/>
      <c r="K23" s="7"/>
    </row>
    <row r="24" spans="1:11" x14ac:dyDescent="0.25">
      <c r="A24" s="7" t="s">
        <v>11</v>
      </c>
      <c r="B24" s="7"/>
      <c r="C24" s="7"/>
      <c r="D24" s="7"/>
      <c r="E24" s="7"/>
      <c r="F24" s="7"/>
      <c r="G24" s="7"/>
      <c r="H24" s="1"/>
      <c r="I24" s="5"/>
      <c r="J24" s="5"/>
      <c r="K24" s="7"/>
    </row>
    <row r="25" spans="1:11" x14ac:dyDescent="0.25">
      <c r="A25" s="7" t="s">
        <v>12</v>
      </c>
      <c r="B25" s="7"/>
      <c r="C25" s="7"/>
      <c r="D25" s="7"/>
      <c r="E25" s="7"/>
      <c r="F25" s="7"/>
      <c r="G25" s="7"/>
      <c r="H25" s="7"/>
      <c r="I25" s="5"/>
      <c r="J25" s="5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5"/>
      <c r="J26" s="5"/>
      <c r="K26" s="7"/>
    </row>
    <row r="27" spans="1:11" x14ac:dyDescent="0.25">
      <c r="A27" s="7" t="s">
        <v>13</v>
      </c>
      <c r="B27" s="7"/>
      <c r="C27" s="7"/>
      <c r="D27" s="7"/>
      <c r="E27" s="7"/>
      <c r="F27" s="7"/>
      <c r="G27" s="7"/>
      <c r="H27" s="7"/>
      <c r="I27" s="5"/>
      <c r="J27" s="5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5"/>
      <c r="J28" s="5"/>
      <c r="K28" s="7"/>
    </row>
    <row r="29" spans="1:11" x14ac:dyDescent="0.25">
      <c r="A29" s="7" t="s">
        <v>14</v>
      </c>
      <c r="B29" s="7"/>
      <c r="C29" s="7"/>
      <c r="D29" s="7"/>
      <c r="E29" s="7"/>
      <c r="F29" s="7"/>
      <c r="G29" s="7"/>
      <c r="H29" s="7"/>
      <c r="I29" s="14"/>
      <c r="J29" s="14"/>
      <c r="K29" s="7"/>
    </row>
    <row r="30" spans="1:11" x14ac:dyDescent="0.25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3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06A4-D639-4EF5-83FA-6F4331A4B921}">
  <dimension ref="A1:M31"/>
  <sheetViews>
    <sheetView workbookViewId="0">
      <selection sqref="A1:G1"/>
    </sheetView>
  </sheetViews>
  <sheetFormatPr defaultRowHeight="15" x14ac:dyDescent="0.25"/>
  <cols>
    <col min="1" max="1" width="34.140625" customWidth="1"/>
    <col min="2" max="2" width="1.7109375" customWidth="1"/>
    <col min="3" max="3" width="7.42578125" bestFit="1" customWidth="1"/>
    <col min="4" max="4" width="1.7109375" customWidth="1"/>
    <col min="5" max="5" width="10.5703125" bestFit="1" customWidth="1"/>
    <col min="6" max="6" width="1.7109375" customWidth="1"/>
    <col min="7" max="7" width="12.7109375" customWidth="1"/>
    <col min="8" max="8" width="1.7109375" customWidth="1"/>
    <col min="9" max="9" width="9.85546875" bestFit="1" customWidth="1"/>
    <col min="10" max="10" width="1.7109375" customWidth="1"/>
    <col min="11" max="11" width="7.7109375" bestFit="1" customWidth="1"/>
    <col min="12" max="12" width="1.7109375" customWidth="1"/>
    <col min="13" max="13" width="12.7109375" customWidth="1"/>
  </cols>
  <sheetData>
    <row r="1" spans="1:13" x14ac:dyDescent="0.25">
      <c r="A1" s="44" t="s">
        <v>18</v>
      </c>
      <c r="B1" s="44"/>
      <c r="C1" s="44"/>
      <c r="D1" s="44"/>
      <c r="E1" s="44"/>
      <c r="F1" s="44"/>
      <c r="G1" s="44"/>
      <c r="H1" s="3"/>
      <c r="I1" s="3"/>
      <c r="J1" s="3"/>
      <c r="K1" s="3"/>
      <c r="L1" s="3"/>
      <c r="M1" s="3"/>
    </row>
    <row r="2" spans="1:13" x14ac:dyDescent="0.25">
      <c r="A2" s="44" t="s">
        <v>19</v>
      </c>
      <c r="B2" s="44"/>
      <c r="C2" s="44"/>
      <c r="D2" s="44"/>
      <c r="E2" s="44"/>
      <c r="F2" s="44"/>
      <c r="G2" s="44"/>
      <c r="H2" s="3"/>
      <c r="I2" s="3"/>
      <c r="J2" s="3"/>
      <c r="K2" s="3"/>
      <c r="L2" s="3"/>
      <c r="M2" s="3"/>
    </row>
    <row r="3" spans="1:13" x14ac:dyDescent="0.25">
      <c r="A3" s="44" t="s">
        <v>20</v>
      </c>
      <c r="B3" s="44"/>
      <c r="C3" s="44"/>
      <c r="D3" s="44"/>
      <c r="E3" s="44"/>
      <c r="F3" s="44"/>
      <c r="G3" s="44"/>
      <c r="H3" s="3"/>
      <c r="I3" s="3"/>
      <c r="J3" s="3"/>
      <c r="K3" s="3"/>
      <c r="L3" s="3"/>
      <c r="M3" s="3"/>
    </row>
    <row r="4" spans="1:13" x14ac:dyDescent="0.25">
      <c r="A4" s="44">
        <v>2020</v>
      </c>
      <c r="B4" s="44"/>
      <c r="C4" s="44"/>
      <c r="D4" s="44"/>
      <c r="E4" s="44"/>
      <c r="F4" s="44"/>
      <c r="G4" s="44"/>
      <c r="H4" s="3"/>
      <c r="I4" s="3"/>
      <c r="J4" s="3"/>
      <c r="K4" s="3"/>
      <c r="L4" s="3"/>
      <c r="M4" s="3"/>
    </row>
    <row r="5" spans="1:13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3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13" x14ac:dyDescent="0.25">
      <c r="A7" s="7"/>
      <c r="B7" s="7"/>
      <c r="C7" s="7"/>
      <c r="D7" s="7"/>
      <c r="E7" s="7"/>
      <c r="F7" s="7"/>
      <c r="G7" s="1">
        <v>2020</v>
      </c>
      <c r="H7" s="7"/>
      <c r="I7" s="7"/>
      <c r="J7" s="7"/>
      <c r="K7" s="7"/>
      <c r="L7" s="7"/>
      <c r="M7" s="3"/>
    </row>
    <row r="8" spans="1:13" x14ac:dyDescent="0.25">
      <c r="A8" s="7"/>
      <c r="B8" s="7"/>
      <c r="C8" s="1">
        <v>2019</v>
      </c>
      <c r="D8" s="1"/>
      <c r="E8" s="1">
        <v>2019</v>
      </c>
      <c r="F8" s="1"/>
      <c r="G8" s="1" t="s">
        <v>0</v>
      </c>
      <c r="H8" s="7"/>
      <c r="I8" s="1">
        <v>2019</v>
      </c>
      <c r="J8" s="1"/>
      <c r="K8" s="7"/>
      <c r="L8" s="7"/>
      <c r="M8" s="3"/>
    </row>
    <row r="9" spans="1:13" s="21" customFormat="1" x14ac:dyDescent="0.25">
      <c r="A9" s="22" t="s">
        <v>1</v>
      </c>
      <c r="B9" s="17"/>
      <c r="C9" s="22" t="s">
        <v>2</v>
      </c>
      <c r="D9" s="17"/>
      <c r="E9" s="22" t="s">
        <v>3</v>
      </c>
      <c r="F9" s="17"/>
      <c r="G9" s="22" t="s">
        <v>4</v>
      </c>
      <c r="H9" s="6"/>
      <c r="I9" s="22" t="s">
        <v>5</v>
      </c>
      <c r="J9" s="18"/>
      <c r="K9" s="22" t="s">
        <v>6</v>
      </c>
      <c r="L9" s="19"/>
      <c r="M9" s="20"/>
    </row>
    <row r="10" spans="1:13" x14ac:dyDescent="0.25">
      <c r="A10" s="8" t="s">
        <v>21</v>
      </c>
      <c r="B10" s="8"/>
      <c r="C10" s="24"/>
      <c r="D10" s="1"/>
      <c r="E10" s="23">
        <v>20</v>
      </c>
      <c r="F10" s="9"/>
      <c r="G10" s="15">
        <f>E10/$E$13*0.3</f>
        <v>0.18181818181818182</v>
      </c>
      <c r="H10" s="10"/>
      <c r="I10" s="5">
        <f>+'2019'!G10</f>
        <v>0.18857142857142856</v>
      </c>
      <c r="J10" s="5"/>
      <c r="K10" s="11">
        <f t="shared" ref="K10:K18" si="0">G10-I10</f>
        <v>-6.7532467532467333E-3</v>
      </c>
      <c r="L10" s="7"/>
      <c r="M10" s="3"/>
    </row>
    <row r="11" spans="1:13" x14ac:dyDescent="0.25">
      <c r="A11" s="8" t="s">
        <v>22</v>
      </c>
      <c r="B11" s="8"/>
      <c r="C11" s="24"/>
      <c r="D11" s="1"/>
      <c r="E11" s="23">
        <v>13</v>
      </c>
      <c r="F11" s="9"/>
      <c r="G11" s="15">
        <f>E11/$E$13*0.3</f>
        <v>0.11818181818181817</v>
      </c>
      <c r="H11" s="10"/>
      <c r="I11" s="5">
        <f>+'2019'!G11</f>
        <v>0.11142857142857143</v>
      </c>
      <c r="J11" s="5"/>
      <c r="K11" s="11">
        <f t="shared" si="0"/>
        <v>6.7532467532467333E-3</v>
      </c>
      <c r="L11" s="7"/>
      <c r="M11" s="3"/>
    </row>
    <row r="12" spans="1:13" x14ac:dyDescent="0.25">
      <c r="A12" s="8" t="s">
        <v>23</v>
      </c>
      <c r="B12" s="8"/>
      <c r="C12" s="25"/>
      <c r="D12" s="1"/>
      <c r="E12" s="26">
        <v>0</v>
      </c>
      <c r="F12" s="9"/>
      <c r="G12" s="27">
        <f>E12/$E$13*0.3</f>
        <v>0</v>
      </c>
      <c r="H12" s="10"/>
      <c r="I12" s="5">
        <f>+'2019'!G12</f>
        <v>0</v>
      </c>
      <c r="J12" s="5"/>
      <c r="K12" s="11">
        <f t="shared" si="0"/>
        <v>0</v>
      </c>
      <c r="L12" s="7"/>
      <c r="M12" s="3"/>
    </row>
    <row r="13" spans="1:13" x14ac:dyDescent="0.25">
      <c r="A13" s="37" t="s">
        <v>26</v>
      </c>
      <c r="B13" s="37"/>
      <c r="C13" s="41"/>
      <c r="D13" s="38"/>
      <c r="E13" s="42">
        <f>SUM(E10:E12)</f>
        <v>33</v>
      </c>
      <c r="F13" s="39"/>
      <c r="G13" s="40">
        <f>(SUM(G10:G12)-G11)</f>
        <v>0.18181818181818182</v>
      </c>
      <c r="H13" s="10"/>
      <c r="I13" s="5"/>
      <c r="J13" s="5"/>
      <c r="K13" s="11"/>
      <c r="L13" s="7"/>
      <c r="M13" s="3"/>
    </row>
    <row r="14" spans="1:13" x14ac:dyDescent="0.25">
      <c r="A14" s="7" t="s">
        <v>7</v>
      </c>
      <c r="B14" s="7"/>
      <c r="C14" s="23"/>
      <c r="D14" s="4"/>
      <c r="E14" s="23"/>
      <c r="F14" s="4"/>
      <c r="G14" s="16">
        <v>0.2</v>
      </c>
      <c r="H14" s="10"/>
      <c r="I14" s="5">
        <f>+'2019'!G14</f>
        <v>0.2</v>
      </c>
      <c r="J14" s="5"/>
      <c r="K14" s="11">
        <f t="shared" si="0"/>
        <v>0</v>
      </c>
      <c r="L14" s="7"/>
      <c r="M14" s="3"/>
    </row>
    <row r="15" spans="1:13" x14ac:dyDescent="0.25">
      <c r="A15" s="7" t="s">
        <v>8</v>
      </c>
      <c r="B15" s="7"/>
      <c r="C15" s="23">
        <v>1138</v>
      </c>
      <c r="D15" s="4"/>
      <c r="E15" s="23"/>
      <c r="F15" s="4"/>
      <c r="G15" s="5">
        <f>C15/$C$19*0.5</f>
        <v>0.22805611222444891</v>
      </c>
      <c r="H15" s="10"/>
      <c r="I15" s="5">
        <f>+'2019'!G15</f>
        <v>0.23096851335193305</v>
      </c>
      <c r="J15" s="5"/>
      <c r="K15" s="11">
        <f t="shared" si="0"/>
        <v>-2.9124011274841433E-3</v>
      </c>
      <c r="L15" s="7"/>
      <c r="M15" s="3"/>
    </row>
    <row r="16" spans="1:13" x14ac:dyDescent="0.25">
      <c r="A16" s="7" t="s">
        <v>9</v>
      </c>
      <c r="B16" s="7"/>
      <c r="C16" s="23">
        <v>623</v>
      </c>
      <c r="D16" s="4"/>
      <c r="E16" s="23"/>
      <c r="F16" s="4"/>
      <c r="G16" s="5">
        <f>C16/$C$19*0.5</f>
        <v>0.1248496993987976</v>
      </c>
      <c r="H16" s="10"/>
      <c r="I16" s="5">
        <f>+'2019'!G16</f>
        <v>0.12853726584296532</v>
      </c>
      <c r="J16" s="5"/>
      <c r="K16" s="11">
        <f t="shared" si="0"/>
        <v>-3.6875664441677197E-3</v>
      </c>
      <c r="L16" s="7"/>
      <c r="M16" s="3"/>
    </row>
    <row r="17" spans="1:13" x14ac:dyDescent="0.25">
      <c r="A17" s="7" t="s">
        <v>10</v>
      </c>
      <c r="B17" s="7"/>
      <c r="C17" s="23">
        <v>685</v>
      </c>
      <c r="D17" s="4"/>
      <c r="E17" s="23"/>
      <c r="F17" s="4"/>
      <c r="G17" s="5">
        <f>C17/$C$19*0.5</f>
        <v>0.13727454909819639</v>
      </c>
      <c r="H17" s="10"/>
      <c r="I17" s="5">
        <f>+'2019'!G17</f>
        <v>0.13332004782781984</v>
      </c>
      <c r="J17" s="5"/>
      <c r="K17" s="11">
        <f t="shared" si="0"/>
        <v>3.9545012703765536E-3</v>
      </c>
      <c r="L17" s="7"/>
      <c r="M17" s="3"/>
    </row>
    <row r="18" spans="1:13" x14ac:dyDescent="0.25">
      <c r="A18" s="7" t="s">
        <v>17</v>
      </c>
      <c r="B18" s="7"/>
      <c r="C18" s="29">
        <v>49</v>
      </c>
      <c r="D18" s="4"/>
      <c r="E18" s="29"/>
      <c r="F18" s="4"/>
      <c r="G18" s="31">
        <f>(C18/$C$19*0.5)+G11</f>
        <v>0.12800145746037528</v>
      </c>
      <c r="H18" s="10"/>
      <c r="I18" s="5">
        <f>+'2019'!G18</f>
        <v>0.11899999999999999</v>
      </c>
      <c r="J18" s="5"/>
      <c r="K18" s="11">
        <f t="shared" si="0"/>
        <v>9.0014574603752839E-3</v>
      </c>
      <c r="L18" s="7"/>
      <c r="M18" s="3"/>
    </row>
    <row r="19" spans="1:13" x14ac:dyDescent="0.25">
      <c r="A19" s="19" t="s">
        <v>24</v>
      </c>
      <c r="B19" s="28"/>
      <c r="C19" s="26">
        <f>SUM(C14:C18)</f>
        <v>2495</v>
      </c>
      <c r="D19" s="32"/>
      <c r="E19" s="26"/>
      <c r="F19" s="32"/>
      <c r="G19" s="33">
        <f>SUM(G14:G18)</f>
        <v>0.81818181818181823</v>
      </c>
      <c r="H19" s="10"/>
      <c r="I19" s="5"/>
      <c r="J19" s="5"/>
      <c r="K19" s="11"/>
      <c r="L19" s="7"/>
      <c r="M19" s="3"/>
    </row>
    <row r="20" spans="1:13" x14ac:dyDescent="0.25">
      <c r="A20" s="19"/>
      <c r="B20" s="28"/>
      <c r="C20" s="26"/>
      <c r="D20" s="32"/>
      <c r="E20" s="26"/>
      <c r="F20" s="32"/>
      <c r="G20" s="33"/>
      <c r="H20" s="10"/>
      <c r="I20" s="5"/>
      <c r="J20" s="5"/>
      <c r="K20" s="11"/>
      <c r="L20" s="7"/>
      <c r="M20" s="3"/>
    </row>
    <row r="21" spans="1:13" ht="15.75" thickBot="1" x14ac:dyDescent="0.3">
      <c r="A21" s="19" t="s">
        <v>25</v>
      </c>
      <c r="B21" s="28"/>
      <c r="C21" s="34">
        <f>C13+C19</f>
        <v>2495</v>
      </c>
      <c r="D21" s="32"/>
      <c r="E21" s="34">
        <f>E13+E19</f>
        <v>33</v>
      </c>
      <c r="F21" s="32"/>
      <c r="G21" s="35">
        <f>G13+G19</f>
        <v>1</v>
      </c>
      <c r="H21" s="10"/>
      <c r="I21" s="5"/>
      <c r="J21" s="5"/>
      <c r="K21" s="11"/>
      <c r="L21" s="7"/>
      <c r="M21" s="3"/>
    </row>
    <row r="22" spans="1:13" x14ac:dyDescent="0.25">
      <c r="A22" s="19"/>
      <c r="B22" s="28"/>
      <c r="C22" s="26"/>
      <c r="D22" s="32"/>
      <c r="E22" s="26"/>
      <c r="F22" s="32"/>
      <c r="G22" s="33"/>
      <c r="H22" s="10"/>
      <c r="I22" s="5"/>
      <c r="J22" s="5"/>
      <c r="K22" s="11"/>
      <c r="L22" s="7"/>
      <c r="M22" s="3"/>
    </row>
    <row r="23" spans="1:13" x14ac:dyDescent="0.25">
      <c r="A23" s="7"/>
      <c r="B23" s="7"/>
      <c r="C23" s="12"/>
      <c r="D23" s="12"/>
      <c r="E23" s="7"/>
      <c r="F23" s="7"/>
      <c r="G23" s="7"/>
      <c r="H23" s="13"/>
      <c r="I23" s="5"/>
      <c r="J23" s="5"/>
      <c r="K23" s="7"/>
      <c r="L23" s="7"/>
      <c r="M23" s="3"/>
    </row>
    <row r="24" spans="1:13" x14ac:dyDescent="0.25">
      <c r="A24" s="7" t="s">
        <v>33</v>
      </c>
      <c r="B24" s="7"/>
      <c r="C24" s="7"/>
      <c r="D24" s="7"/>
      <c r="E24" s="7"/>
      <c r="F24" s="7"/>
      <c r="G24" s="7"/>
      <c r="H24" s="1"/>
      <c r="I24" s="5"/>
      <c r="J24" s="5"/>
      <c r="K24" s="7"/>
      <c r="L24" s="7"/>
      <c r="M24" s="3"/>
    </row>
    <row r="25" spans="1:13" x14ac:dyDescent="0.25">
      <c r="A25" s="7" t="s">
        <v>12</v>
      </c>
      <c r="B25" s="7"/>
      <c r="C25" s="7"/>
      <c r="D25" s="7"/>
      <c r="E25" s="7"/>
      <c r="F25" s="7"/>
      <c r="G25" s="7"/>
      <c r="H25" s="7"/>
      <c r="I25" s="5"/>
      <c r="J25" s="5"/>
      <c r="K25" s="7"/>
      <c r="L25" s="7"/>
      <c r="M25" s="3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5"/>
      <c r="J26" s="5"/>
      <c r="K26" s="7"/>
      <c r="L26" s="7"/>
      <c r="M26" s="3"/>
    </row>
    <row r="27" spans="1:13" x14ac:dyDescent="0.25">
      <c r="A27" s="7" t="s">
        <v>27</v>
      </c>
      <c r="B27" s="7"/>
      <c r="C27" s="7"/>
      <c r="D27" s="7"/>
      <c r="E27" s="7"/>
      <c r="F27" s="7"/>
      <c r="G27" s="7"/>
      <c r="H27" s="7"/>
      <c r="I27" s="5"/>
      <c r="J27" s="5"/>
      <c r="K27" s="7"/>
      <c r="L27" s="7"/>
      <c r="M27" s="3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5"/>
      <c r="J28" s="5"/>
      <c r="K28" s="7"/>
      <c r="L28" s="7"/>
      <c r="M28" s="3"/>
    </row>
    <row r="29" spans="1:13" x14ac:dyDescent="0.25">
      <c r="A29" s="7" t="s">
        <v>14</v>
      </c>
      <c r="B29" s="7"/>
      <c r="C29" s="7"/>
      <c r="D29" s="7"/>
      <c r="E29" s="7"/>
      <c r="F29" s="7"/>
      <c r="G29" s="7"/>
      <c r="H29" s="7"/>
      <c r="I29" s="14"/>
      <c r="J29" s="14"/>
      <c r="K29" s="7"/>
      <c r="L29" s="7"/>
      <c r="M29" s="3"/>
    </row>
    <row r="30" spans="1:13" x14ac:dyDescent="0.25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</row>
    <row r="31" spans="1:13" x14ac:dyDescent="0.25">
      <c r="A31" s="3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4">
    <mergeCell ref="A1:G1"/>
    <mergeCell ref="A2:G2"/>
    <mergeCell ref="A3:G3"/>
    <mergeCell ref="A4:G4"/>
  </mergeCells>
  <printOptions horizontalCentered="1"/>
  <pageMargins left="0.75" right="0.75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62E87-474D-4BD0-AEF4-068D5A81B299}">
  <dimension ref="A1:M31"/>
  <sheetViews>
    <sheetView workbookViewId="0">
      <selection sqref="A1:G1"/>
    </sheetView>
  </sheetViews>
  <sheetFormatPr defaultRowHeight="15" x14ac:dyDescent="0.25"/>
  <cols>
    <col min="1" max="1" width="33" customWidth="1"/>
    <col min="2" max="2" width="1.7109375" customWidth="1"/>
    <col min="3" max="3" width="7.42578125" bestFit="1" customWidth="1"/>
    <col min="4" max="4" width="1.7109375" customWidth="1"/>
    <col min="5" max="5" width="10.5703125" bestFit="1" customWidth="1"/>
    <col min="6" max="6" width="1.7109375" customWidth="1"/>
    <col min="7" max="7" width="11.85546875" bestFit="1" customWidth="1"/>
    <col min="8" max="8" width="1.7109375" customWidth="1"/>
    <col min="9" max="9" width="9.85546875" bestFit="1" customWidth="1"/>
    <col min="10" max="10" width="1.7109375" customWidth="1"/>
    <col min="11" max="11" width="7.7109375" bestFit="1" customWidth="1"/>
    <col min="12" max="12" width="1.7109375" customWidth="1"/>
    <col min="13" max="13" width="12.7109375" customWidth="1"/>
  </cols>
  <sheetData>
    <row r="1" spans="1:13" x14ac:dyDescent="0.25">
      <c r="A1" s="44" t="s">
        <v>18</v>
      </c>
      <c r="B1" s="44"/>
      <c r="C1" s="44"/>
      <c r="D1" s="44"/>
      <c r="E1" s="44"/>
      <c r="F1" s="44"/>
      <c r="G1" s="44"/>
      <c r="H1" s="3"/>
      <c r="I1" s="3"/>
      <c r="J1" s="3"/>
      <c r="K1" s="3"/>
      <c r="L1" s="3"/>
      <c r="M1" s="3"/>
    </row>
    <row r="2" spans="1:13" x14ac:dyDescent="0.25">
      <c r="A2" s="44" t="s">
        <v>19</v>
      </c>
      <c r="B2" s="44"/>
      <c r="C2" s="44"/>
      <c r="D2" s="44"/>
      <c r="E2" s="44"/>
      <c r="F2" s="44"/>
      <c r="G2" s="44"/>
      <c r="H2" s="3"/>
      <c r="I2" s="3"/>
      <c r="J2" s="3"/>
      <c r="K2" s="3"/>
      <c r="L2" s="3"/>
      <c r="M2" s="3"/>
    </row>
    <row r="3" spans="1:13" x14ac:dyDescent="0.25">
      <c r="A3" s="44" t="s">
        <v>20</v>
      </c>
      <c r="B3" s="44"/>
      <c r="C3" s="44"/>
      <c r="D3" s="44"/>
      <c r="E3" s="44"/>
      <c r="F3" s="44"/>
      <c r="G3" s="44"/>
      <c r="H3" s="3"/>
      <c r="I3" s="3"/>
      <c r="J3" s="3"/>
      <c r="K3" s="3"/>
      <c r="L3" s="3"/>
      <c r="M3" s="3"/>
    </row>
    <row r="4" spans="1:13" x14ac:dyDescent="0.25">
      <c r="A4" s="44">
        <v>2021</v>
      </c>
      <c r="B4" s="44"/>
      <c r="C4" s="44"/>
      <c r="D4" s="44"/>
      <c r="E4" s="44"/>
      <c r="F4" s="44"/>
      <c r="G4" s="44"/>
      <c r="H4" s="3"/>
      <c r="I4" s="3"/>
      <c r="J4" s="3"/>
      <c r="K4" s="3"/>
      <c r="L4" s="3"/>
      <c r="M4" s="3"/>
    </row>
    <row r="5" spans="1:13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3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13" x14ac:dyDescent="0.25">
      <c r="A7" s="7"/>
      <c r="B7" s="7"/>
      <c r="C7" s="7"/>
      <c r="D7" s="7"/>
      <c r="E7" s="7"/>
      <c r="F7" s="7"/>
      <c r="G7" s="1">
        <v>2021</v>
      </c>
      <c r="H7" s="7"/>
      <c r="I7" s="7"/>
      <c r="J7" s="7"/>
      <c r="K7" s="7"/>
      <c r="L7" s="7"/>
      <c r="M7" s="3"/>
    </row>
    <row r="8" spans="1:13" x14ac:dyDescent="0.25">
      <c r="A8" s="7"/>
      <c r="B8" s="7"/>
      <c r="C8" s="1">
        <v>2020</v>
      </c>
      <c r="D8" s="1"/>
      <c r="E8" s="1">
        <v>2020</v>
      </c>
      <c r="F8" s="1"/>
      <c r="G8" s="1" t="s">
        <v>0</v>
      </c>
      <c r="H8" s="7"/>
      <c r="I8" s="1">
        <v>2020</v>
      </c>
      <c r="J8" s="1"/>
      <c r="K8" s="7"/>
      <c r="L8" s="7"/>
      <c r="M8" s="3"/>
    </row>
    <row r="9" spans="1:13" s="21" customFormat="1" x14ac:dyDescent="0.25">
      <c r="A9" s="22" t="s">
        <v>1</v>
      </c>
      <c r="B9" s="17"/>
      <c r="C9" s="22" t="s">
        <v>2</v>
      </c>
      <c r="D9" s="17"/>
      <c r="E9" s="22" t="s">
        <v>3</v>
      </c>
      <c r="F9" s="17"/>
      <c r="G9" s="22" t="s">
        <v>4</v>
      </c>
      <c r="H9" s="6"/>
      <c r="I9" s="22" t="s">
        <v>5</v>
      </c>
      <c r="J9" s="18"/>
      <c r="K9" s="22" t="s">
        <v>6</v>
      </c>
      <c r="L9" s="19"/>
      <c r="M9" s="20"/>
    </row>
    <row r="10" spans="1:13" x14ac:dyDescent="0.25">
      <c r="A10" s="8" t="s">
        <v>21</v>
      </c>
      <c r="B10" s="8"/>
      <c r="C10" s="24"/>
      <c r="D10" s="1"/>
      <c r="E10" s="23">
        <v>20</v>
      </c>
      <c r="F10" s="9"/>
      <c r="G10" s="15">
        <f>E10/$E$13*0.3</f>
        <v>0.18181818181818182</v>
      </c>
      <c r="H10" s="10"/>
      <c r="I10" s="5">
        <f>+'2020'!G10</f>
        <v>0.18181818181818182</v>
      </c>
      <c r="J10" s="5"/>
      <c r="K10" s="11">
        <f t="shared" ref="K10:K18" si="0">G10-I10</f>
        <v>0</v>
      </c>
      <c r="L10" s="7"/>
      <c r="M10" s="3"/>
    </row>
    <row r="11" spans="1:13" x14ac:dyDescent="0.25">
      <c r="A11" s="8" t="s">
        <v>22</v>
      </c>
      <c r="B11" s="8"/>
      <c r="C11" s="24"/>
      <c r="D11" s="1"/>
      <c r="E11" s="23">
        <v>13</v>
      </c>
      <c r="F11" s="9"/>
      <c r="G11" s="15">
        <f>E11/$E$13*0.3</f>
        <v>0.11818181818181817</v>
      </c>
      <c r="H11" s="10"/>
      <c r="I11" s="5">
        <f>+'2020'!G11</f>
        <v>0.11818181818181817</v>
      </c>
      <c r="J11" s="5"/>
      <c r="K11" s="11">
        <f t="shared" si="0"/>
        <v>0</v>
      </c>
      <c r="L11" s="7"/>
      <c r="M11" s="3"/>
    </row>
    <row r="12" spans="1:13" x14ac:dyDescent="0.25">
      <c r="A12" s="8" t="s">
        <v>23</v>
      </c>
      <c r="B12" s="8"/>
      <c r="C12" s="25"/>
      <c r="D12" s="1"/>
      <c r="E12" s="26">
        <v>0</v>
      </c>
      <c r="F12" s="9"/>
      <c r="G12" s="27">
        <f>E12/$E$13*0.3</f>
        <v>0</v>
      </c>
      <c r="H12" s="10"/>
      <c r="I12" s="5">
        <f>+'2020'!G12</f>
        <v>0</v>
      </c>
      <c r="J12" s="5"/>
      <c r="K12" s="11">
        <f t="shared" si="0"/>
        <v>0</v>
      </c>
      <c r="L12" s="7"/>
      <c r="M12" s="3"/>
    </row>
    <row r="13" spans="1:13" x14ac:dyDescent="0.25">
      <c r="A13" s="37" t="s">
        <v>26</v>
      </c>
      <c r="B13" s="37"/>
      <c r="C13" s="41"/>
      <c r="D13" s="38"/>
      <c r="E13" s="42">
        <f>SUM(E10:E12)</f>
        <v>33</v>
      </c>
      <c r="F13" s="39"/>
      <c r="G13" s="40">
        <f>(SUM(G10:G12)-G11)</f>
        <v>0.18181818181818182</v>
      </c>
      <c r="H13" s="10"/>
      <c r="I13" s="5"/>
      <c r="J13" s="5"/>
      <c r="K13" s="11"/>
      <c r="L13" s="7"/>
      <c r="M13" s="3"/>
    </row>
    <row r="14" spans="1:13" x14ac:dyDescent="0.25">
      <c r="A14" s="7" t="s">
        <v>7</v>
      </c>
      <c r="B14" s="7"/>
      <c r="C14" s="23"/>
      <c r="D14" s="4"/>
      <c r="E14" s="23"/>
      <c r="F14" s="4"/>
      <c r="G14" s="16">
        <v>0.2</v>
      </c>
      <c r="H14" s="10"/>
      <c r="I14" s="5">
        <f>+'2020'!G14</f>
        <v>0.2</v>
      </c>
      <c r="J14" s="5"/>
      <c r="K14" s="11">
        <f t="shared" si="0"/>
        <v>0</v>
      </c>
      <c r="L14" s="7"/>
      <c r="M14" s="3"/>
    </row>
    <row r="15" spans="1:13" x14ac:dyDescent="0.25">
      <c r="A15" s="7" t="s">
        <v>8</v>
      </c>
      <c r="B15" s="7"/>
      <c r="C15" s="23">
        <v>1050</v>
      </c>
      <c r="D15" s="4"/>
      <c r="E15" s="23"/>
      <c r="F15" s="4"/>
      <c r="G15" s="5">
        <f>C15/$C$19*0.5</f>
        <v>0.20966453674121405</v>
      </c>
      <c r="H15" s="10"/>
      <c r="I15" s="5">
        <f>+'2020'!G15</f>
        <v>0.22805611222444891</v>
      </c>
      <c r="J15" s="5"/>
      <c r="K15" s="11">
        <f t="shared" si="0"/>
        <v>-1.8391575483234862E-2</v>
      </c>
      <c r="L15" s="7"/>
      <c r="M15" s="3"/>
    </row>
    <row r="16" spans="1:13" x14ac:dyDescent="0.25">
      <c r="A16" s="7" t="s">
        <v>9</v>
      </c>
      <c r="B16" s="7"/>
      <c r="C16" s="23">
        <v>789</v>
      </c>
      <c r="D16" s="4"/>
      <c r="E16" s="23"/>
      <c r="F16" s="4"/>
      <c r="G16" s="5">
        <f>C16/$C$19*0.5</f>
        <v>0.15754792332268372</v>
      </c>
      <c r="H16" s="10"/>
      <c r="I16" s="5">
        <f>+'2020'!G16</f>
        <v>0.1248496993987976</v>
      </c>
      <c r="J16" s="5"/>
      <c r="K16" s="11">
        <f t="shared" si="0"/>
        <v>3.2698223923886119E-2</v>
      </c>
      <c r="L16" s="7"/>
      <c r="M16" s="3"/>
    </row>
    <row r="17" spans="1:13" x14ac:dyDescent="0.25">
      <c r="A17" s="7" t="s">
        <v>10</v>
      </c>
      <c r="B17" s="7"/>
      <c r="C17" s="23">
        <v>613</v>
      </c>
      <c r="D17" s="4"/>
      <c r="E17" s="23"/>
      <c r="F17" s="4"/>
      <c r="G17" s="5">
        <f>C17/$C$19*0.5</f>
        <v>0.12240415335463259</v>
      </c>
      <c r="H17" s="10"/>
      <c r="I17" s="5">
        <f>+'2020'!G17</f>
        <v>0.13727454909819639</v>
      </c>
      <c r="J17" s="5"/>
      <c r="K17" s="11">
        <f t="shared" si="0"/>
        <v>-1.4870395743563802E-2</v>
      </c>
      <c r="L17" s="7"/>
      <c r="M17" s="3"/>
    </row>
    <row r="18" spans="1:13" x14ac:dyDescent="0.25">
      <c r="A18" s="7" t="s">
        <v>17</v>
      </c>
      <c r="B18" s="7"/>
      <c r="C18" s="29">
        <v>52</v>
      </c>
      <c r="D18" s="4"/>
      <c r="E18" s="29"/>
      <c r="F18" s="4"/>
      <c r="G18" s="31">
        <f>(C18/$C$19*0.5)+G11</f>
        <v>0.12856520476328781</v>
      </c>
      <c r="H18" s="10"/>
      <c r="I18" s="5">
        <f>+'2020'!G18</f>
        <v>0.12800145746037528</v>
      </c>
      <c r="J18" s="5"/>
      <c r="K18" s="11">
        <f t="shared" si="0"/>
        <v>5.6374730291253172E-4</v>
      </c>
      <c r="L18" s="7"/>
      <c r="M18" s="3"/>
    </row>
    <row r="19" spans="1:13" x14ac:dyDescent="0.25">
      <c r="A19" s="19" t="s">
        <v>24</v>
      </c>
      <c r="B19" s="28"/>
      <c r="C19" s="26">
        <f>SUM(C14:C18)</f>
        <v>2504</v>
      </c>
      <c r="D19" s="32"/>
      <c r="E19" s="26"/>
      <c r="F19" s="32"/>
      <c r="G19" s="33">
        <f>SUM(G14:G18)</f>
        <v>0.81818181818181823</v>
      </c>
      <c r="H19" s="10"/>
      <c r="I19" s="5"/>
      <c r="J19" s="5"/>
      <c r="K19" s="11"/>
      <c r="L19" s="7"/>
      <c r="M19" s="3"/>
    </row>
    <row r="20" spans="1:13" x14ac:dyDescent="0.25">
      <c r="A20" s="19"/>
      <c r="B20" s="28"/>
      <c r="C20" s="26"/>
      <c r="D20" s="32"/>
      <c r="E20" s="26"/>
      <c r="F20" s="32"/>
      <c r="G20" s="33"/>
      <c r="H20" s="10"/>
      <c r="I20" s="5"/>
      <c r="J20" s="5"/>
      <c r="K20" s="11"/>
      <c r="L20" s="7"/>
      <c r="M20" s="3"/>
    </row>
    <row r="21" spans="1:13" ht="15.75" thickBot="1" x14ac:dyDescent="0.3">
      <c r="A21" s="19" t="s">
        <v>25</v>
      </c>
      <c r="B21" s="28"/>
      <c r="C21" s="34">
        <f>C13+C19</f>
        <v>2504</v>
      </c>
      <c r="D21" s="32"/>
      <c r="E21" s="34">
        <f>E13+E19</f>
        <v>33</v>
      </c>
      <c r="F21" s="32"/>
      <c r="G21" s="35">
        <f>G13+G19</f>
        <v>1</v>
      </c>
      <c r="H21" s="10"/>
      <c r="I21" s="5"/>
      <c r="J21" s="5"/>
      <c r="K21" s="11"/>
      <c r="L21" s="7"/>
      <c r="M21" s="3"/>
    </row>
    <row r="22" spans="1:13" x14ac:dyDescent="0.25">
      <c r="A22" s="19"/>
      <c r="B22" s="28"/>
      <c r="C22" s="26"/>
      <c r="D22" s="32"/>
      <c r="E22" s="26"/>
      <c r="F22" s="32"/>
      <c r="G22" s="33"/>
      <c r="H22" s="10"/>
      <c r="I22" s="5"/>
      <c r="J22" s="5"/>
      <c r="K22" s="11"/>
      <c r="L22" s="7"/>
      <c r="M22" s="3"/>
    </row>
    <row r="23" spans="1:13" x14ac:dyDescent="0.25">
      <c r="A23" s="7"/>
      <c r="B23" s="7"/>
      <c r="C23" s="12"/>
      <c r="D23" s="12"/>
      <c r="E23" s="7"/>
      <c r="F23" s="7"/>
      <c r="G23" s="7"/>
      <c r="H23" s="13"/>
      <c r="I23" s="5"/>
      <c r="J23" s="5"/>
      <c r="K23" s="7"/>
      <c r="L23" s="7"/>
      <c r="M23" s="3"/>
    </row>
    <row r="24" spans="1:13" x14ac:dyDescent="0.25">
      <c r="A24" s="7" t="s">
        <v>29</v>
      </c>
      <c r="B24" s="7"/>
      <c r="C24" s="7"/>
      <c r="D24" s="7"/>
      <c r="E24" s="7"/>
      <c r="F24" s="7"/>
      <c r="G24" s="7"/>
      <c r="H24" s="1"/>
      <c r="I24" s="5"/>
      <c r="J24" s="5"/>
      <c r="K24" s="7"/>
      <c r="L24" s="7"/>
      <c r="M24" s="3"/>
    </row>
    <row r="25" spans="1:13" x14ac:dyDescent="0.25">
      <c r="A25" s="7" t="s">
        <v>12</v>
      </c>
      <c r="B25" s="7"/>
      <c r="C25" s="7"/>
      <c r="D25" s="7"/>
      <c r="E25" s="7"/>
      <c r="F25" s="7"/>
      <c r="G25" s="7"/>
      <c r="H25" s="7"/>
      <c r="I25" s="5"/>
      <c r="J25" s="5"/>
      <c r="K25" s="7"/>
      <c r="L25" s="7"/>
      <c r="M25" s="3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5"/>
      <c r="J26" s="5"/>
      <c r="K26" s="7"/>
      <c r="L26" s="7"/>
      <c r="M26" s="3"/>
    </row>
    <row r="27" spans="1:13" x14ac:dyDescent="0.25">
      <c r="A27" s="7" t="s">
        <v>28</v>
      </c>
      <c r="B27" s="7"/>
      <c r="C27" s="7"/>
      <c r="D27" s="7"/>
      <c r="E27" s="7"/>
      <c r="F27" s="7"/>
      <c r="G27" s="7"/>
      <c r="H27" s="7"/>
      <c r="I27" s="5"/>
      <c r="J27" s="5"/>
      <c r="K27" s="7"/>
      <c r="L27" s="7"/>
      <c r="M27" s="3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5"/>
      <c r="J28" s="5"/>
      <c r="K28" s="7"/>
      <c r="L28" s="7"/>
      <c r="M28" s="3"/>
    </row>
    <row r="29" spans="1:13" x14ac:dyDescent="0.25">
      <c r="A29" s="7" t="s">
        <v>14</v>
      </c>
      <c r="B29" s="7"/>
      <c r="C29" s="7"/>
      <c r="D29" s="7"/>
      <c r="E29" s="7"/>
      <c r="F29" s="7"/>
      <c r="G29" s="7"/>
      <c r="H29" s="7"/>
      <c r="I29" s="14"/>
      <c r="J29" s="14"/>
      <c r="K29" s="7"/>
      <c r="L29" s="7"/>
      <c r="M29" s="3"/>
    </row>
    <row r="30" spans="1:13" x14ac:dyDescent="0.25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</row>
    <row r="31" spans="1:13" x14ac:dyDescent="0.25">
      <c r="A31" s="3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4">
    <mergeCell ref="A1:G1"/>
    <mergeCell ref="A2:G2"/>
    <mergeCell ref="A3:G3"/>
    <mergeCell ref="A4:G4"/>
  </mergeCells>
  <printOptions horizontalCentered="1"/>
  <pageMargins left="0.75" right="0.75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CB04-6905-4735-A967-947CAD72919E}">
  <dimension ref="A1:M31"/>
  <sheetViews>
    <sheetView workbookViewId="0">
      <selection sqref="A1:G1"/>
    </sheetView>
  </sheetViews>
  <sheetFormatPr defaultRowHeight="15" x14ac:dyDescent="0.25"/>
  <cols>
    <col min="1" max="1" width="36.7109375" customWidth="1"/>
    <col min="2" max="2" width="1.7109375" customWidth="1"/>
    <col min="3" max="3" width="7.42578125" bestFit="1" customWidth="1"/>
    <col min="4" max="4" width="1.7109375" customWidth="1"/>
    <col min="5" max="5" width="10.5703125" bestFit="1" customWidth="1"/>
    <col min="6" max="6" width="1.7109375" customWidth="1"/>
    <col min="7" max="7" width="11.85546875" bestFit="1" customWidth="1"/>
    <col min="8" max="8" width="1.7109375" customWidth="1"/>
    <col min="9" max="9" width="9.85546875" bestFit="1" customWidth="1"/>
    <col min="10" max="10" width="1.7109375" customWidth="1"/>
    <col min="11" max="11" width="7.7109375" bestFit="1" customWidth="1"/>
    <col min="12" max="12" width="1.7109375" customWidth="1"/>
    <col min="13" max="13" width="12.7109375" customWidth="1"/>
  </cols>
  <sheetData>
    <row r="1" spans="1:13" x14ac:dyDescent="0.25">
      <c r="A1" s="44" t="s">
        <v>18</v>
      </c>
      <c r="B1" s="44"/>
      <c r="C1" s="44"/>
      <c r="D1" s="44"/>
      <c r="E1" s="44"/>
      <c r="F1" s="44"/>
      <c r="G1" s="44"/>
      <c r="H1" s="3"/>
      <c r="I1" s="3"/>
      <c r="J1" s="3"/>
      <c r="K1" s="3"/>
      <c r="L1" s="3"/>
      <c r="M1" s="3"/>
    </row>
    <row r="2" spans="1:13" x14ac:dyDescent="0.25">
      <c r="A2" s="44" t="s">
        <v>19</v>
      </c>
      <c r="B2" s="44"/>
      <c r="C2" s="44"/>
      <c r="D2" s="44"/>
      <c r="E2" s="44"/>
      <c r="F2" s="44"/>
      <c r="G2" s="44"/>
      <c r="H2" s="3"/>
      <c r="I2" s="3"/>
      <c r="J2" s="3"/>
      <c r="K2" s="3"/>
      <c r="L2" s="3"/>
      <c r="M2" s="3"/>
    </row>
    <row r="3" spans="1:13" x14ac:dyDescent="0.25">
      <c r="A3" s="44" t="s">
        <v>20</v>
      </c>
      <c r="B3" s="44"/>
      <c r="C3" s="44"/>
      <c r="D3" s="44"/>
      <c r="E3" s="44"/>
      <c r="F3" s="44"/>
      <c r="G3" s="44"/>
      <c r="H3" s="3"/>
      <c r="I3" s="3"/>
      <c r="J3" s="3"/>
      <c r="K3" s="3"/>
      <c r="L3" s="3"/>
      <c r="M3" s="3"/>
    </row>
    <row r="4" spans="1:13" x14ac:dyDescent="0.25">
      <c r="A4" s="44">
        <v>2022</v>
      </c>
      <c r="B4" s="44"/>
      <c r="C4" s="44"/>
      <c r="D4" s="44"/>
      <c r="E4" s="44"/>
      <c r="F4" s="44"/>
      <c r="G4" s="44"/>
      <c r="H4" s="3"/>
      <c r="I4" s="3"/>
      <c r="J4" s="3"/>
      <c r="K4" s="3"/>
      <c r="L4" s="3"/>
      <c r="M4" s="3"/>
    </row>
    <row r="5" spans="1:13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3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13" x14ac:dyDescent="0.25">
      <c r="A7" s="7"/>
      <c r="B7" s="7"/>
      <c r="C7" s="7"/>
      <c r="D7" s="7"/>
      <c r="E7" s="7"/>
      <c r="F7" s="7"/>
      <c r="G7" s="1">
        <v>2022</v>
      </c>
      <c r="H7" s="7"/>
      <c r="I7" s="7"/>
      <c r="J7" s="7"/>
      <c r="K7" s="7"/>
      <c r="L7" s="7"/>
      <c r="M7" s="3"/>
    </row>
    <row r="8" spans="1:13" x14ac:dyDescent="0.25">
      <c r="A8" s="7"/>
      <c r="B8" s="7"/>
      <c r="C8" s="1">
        <v>2021</v>
      </c>
      <c r="D8" s="1"/>
      <c r="E8" s="1">
        <v>2021</v>
      </c>
      <c r="F8" s="1"/>
      <c r="G8" s="1" t="s">
        <v>0</v>
      </c>
      <c r="H8" s="7"/>
      <c r="I8" s="1">
        <v>2021</v>
      </c>
      <c r="J8" s="1"/>
      <c r="K8" s="7"/>
      <c r="L8" s="7"/>
      <c r="M8" s="3"/>
    </row>
    <row r="9" spans="1:13" s="21" customFormat="1" x14ac:dyDescent="0.25">
      <c r="A9" s="22" t="s">
        <v>1</v>
      </c>
      <c r="B9" s="17"/>
      <c r="C9" s="22" t="s">
        <v>2</v>
      </c>
      <c r="D9" s="17"/>
      <c r="E9" s="22" t="s">
        <v>3</v>
      </c>
      <c r="F9" s="17"/>
      <c r="G9" s="22" t="s">
        <v>4</v>
      </c>
      <c r="H9" s="6"/>
      <c r="I9" s="22" t="s">
        <v>5</v>
      </c>
      <c r="J9" s="18"/>
      <c r="K9" s="22" t="s">
        <v>6</v>
      </c>
      <c r="L9" s="19"/>
      <c r="M9" s="20"/>
    </row>
    <row r="10" spans="1:13" x14ac:dyDescent="0.25">
      <c r="A10" s="8" t="s">
        <v>21</v>
      </c>
      <c r="B10" s="8"/>
      <c r="C10" s="24"/>
      <c r="D10" s="1"/>
      <c r="E10" s="23">
        <v>20</v>
      </c>
      <c r="F10" s="9"/>
      <c r="G10" s="15">
        <f>E10/$E$13*0.3</f>
        <v>0.17647058823529413</v>
      </c>
      <c r="H10" s="10"/>
      <c r="I10" s="5">
        <f>+'2021'!G10</f>
        <v>0.18181818181818182</v>
      </c>
      <c r="J10" s="5"/>
      <c r="K10" s="11">
        <f t="shared" ref="K10:K18" si="0">G10-I10</f>
        <v>-5.3475935828876942E-3</v>
      </c>
      <c r="L10" s="7"/>
      <c r="M10" s="3"/>
    </row>
    <row r="11" spans="1:13" x14ac:dyDescent="0.25">
      <c r="A11" s="8" t="s">
        <v>22</v>
      </c>
      <c r="B11" s="8"/>
      <c r="C11" s="24"/>
      <c r="D11" s="1"/>
      <c r="E11" s="23">
        <v>14</v>
      </c>
      <c r="F11" s="9"/>
      <c r="G11" s="15">
        <f>E11/$E$13*0.3</f>
        <v>0.12352941176470587</v>
      </c>
      <c r="H11" s="10"/>
      <c r="I11" s="5">
        <f>+'2021'!G11</f>
        <v>0.11818181818181817</v>
      </c>
      <c r="J11" s="5"/>
      <c r="K11" s="11">
        <f t="shared" si="0"/>
        <v>5.347593582887708E-3</v>
      </c>
      <c r="L11" s="7"/>
      <c r="M11" s="3"/>
    </row>
    <row r="12" spans="1:13" x14ac:dyDescent="0.25">
      <c r="A12" s="8" t="s">
        <v>23</v>
      </c>
      <c r="B12" s="8"/>
      <c r="C12" s="25"/>
      <c r="D12" s="1"/>
      <c r="E12" s="26">
        <v>0</v>
      </c>
      <c r="F12" s="9"/>
      <c r="G12" s="27">
        <f>E12/$E$13*0.3</f>
        <v>0</v>
      </c>
      <c r="H12" s="10"/>
      <c r="I12" s="5">
        <f>+'2021'!G12</f>
        <v>0</v>
      </c>
      <c r="J12" s="5"/>
      <c r="K12" s="11">
        <f t="shared" si="0"/>
        <v>0</v>
      </c>
      <c r="L12" s="7"/>
      <c r="M12" s="3"/>
    </row>
    <row r="13" spans="1:13" x14ac:dyDescent="0.25">
      <c r="A13" s="37" t="s">
        <v>26</v>
      </c>
      <c r="B13" s="37"/>
      <c r="C13" s="41"/>
      <c r="D13" s="38"/>
      <c r="E13" s="42">
        <f>SUM(E10:E12)</f>
        <v>34</v>
      </c>
      <c r="F13" s="39"/>
      <c r="G13" s="40">
        <f>(SUM(G10:G12)-G11)</f>
        <v>0.1764705882352941</v>
      </c>
      <c r="H13" s="10"/>
      <c r="I13" s="5"/>
      <c r="J13" s="5"/>
      <c r="K13" s="11"/>
      <c r="L13" s="7"/>
      <c r="M13" s="3"/>
    </row>
    <row r="14" spans="1:13" x14ac:dyDescent="0.25">
      <c r="A14" s="7" t="s">
        <v>7</v>
      </c>
      <c r="B14" s="7"/>
      <c r="C14" s="23"/>
      <c r="D14" s="4"/>
      <c r="E14" s="23"/>
      <c r="F14" s="4"/>
      <c r="G14" s="16">
        <v>0.2</v>
      </c>
      <c r="H14" s="10"/>
      <c r="I14" s="5">
        <f>+'2021'!G14</f>
        <v>0.2</v>
      </c>
      <c r="J14" s="5"/>
      <c r="K14" s="11">
        <f t="shared" si="0"/>
        <v>0</v>
      </c>
      <c r="L14" s="7"/>
      <c r="M14" s="3"/>
    </row>
    <row r="15" spans="1:13" x14ac:dyDescent="0.25">
      <c r="A15" s="7" t="s">
        <v>8</v>
      </c>
      <c r="B15" s="7"/>
      <c r="C15" s="23">
        <v>1048</v>
      </c>
      <c r="D15" s="4"/>
      <c r="E15" s="23"/>
      <c r="F15" s="4"/>
      <c r="G15" s="5">
        <f>C15/$C$19*0.5</f>
        <v>0.2285215874400349</v>
      </c>
      <c r="H15" s="10"/>
      <c r="I15" s="5">
        <f>+'2021'!G15</f>
        <v>0.20966453674121405</v>
      </c>
      <c r="J15" s="5"/>
      <c r="K15" s="11">
        <f t="shared" si="0"/>
        <v>1.8857050698820849E-2</v>
      </c>
      <c r="L15" s="7"/>
      <c r="M15" s="3"/>
    </row>
    <row r="16" spans="1:13" x14ac:dyDescent="0.25">
      <c r="A16" s="7" t="s">
        <v>9</v>
      </c>
      <c r="B16" s="7"/>
      <c r="C16" s="23">
        <v>661</v>
      </c>
      <c r="D16" s="4"/>
      <c r="E16" s="23"/>
      <c r="F16" s="4"/>
      <c r="G16" s="5">
        <f>C16/$C$19*0.5</f>
        <v>0.14413432184910596</v>
      </c>
      <c r="H16" s="10"/>
      <c r="I16" s="5">
        <f>+'2021'!G16</f>
        <v>0.15754792332268372</v>
      </c>
      <c r="J16" s="5"/>
      <c r="K16" s="11">
        <f t="shared" si="0"/>
        <v>-1.3413601473577758E-2</v>
      </c>
      <c r="L16" s="7"/>
      <c r="M16" s="3"/>
    </row>
    <row r="17" spans="1:13" x14ac:dyDescent="0.25">
      <c r="A17" s="7" t="s">
        <v>10</v>
      </c>
      <c r="B17" s="7"/>
      <c r="C17" s="23">
        <v>536</v>
      </c>
      <c r="D17" s="4"/>
      <c r="E17" s="23"/>
      <c r="F17" s="4"/>
      <c r="G17" s="5">
        <f>C17/$C$19*0.5</f>
        <v>0.11687745311818579</v>
      </c>
      <c r="H17" s="10"/>
      <c r="I17" s="5">
        <f>+'2021'!G17</f>
        <v>0.12240415335463259</v>
      </c>
      <c r="J17" s="5"/>
      <c r="K17" s="11">
        <f t="shared" si="0"/>
        <v>-5.5267002364468021E-3</v>
      </c>
      <c r="L17" s="7"/>
      <c r="M17" s="3"/>
    </row>
    <row r="18" spans="1:13" x14ac:dyDescent="0.25">
      <c r="A18" s="7" t="s">
        <v>17</v>
      </c>
      <c r="B18" s="7"/>
      <c r="C18" s="29">
        <v>48</v>
      </c>
      <c r="D18" s="4"/>
      <c r="E18" s="29"/>
      <c r="F18" s="4"/>
      <c r="G18" s="31">
        <f>(C18/$C$19*0.5)+G11</f>
        <v>0.13399604935737922</v>
      </c>
      <c r="H18" s="10"/>
      <c r="I18" s="5">
        <f>+'2021'!G18</f>
        <v>0.12856520476328781</v>
      </c>
      <c r="J18" s="5"/>
      <c r="K18" s="11">
        <f t="shared" si="0"/>
        <v>5.4308445940914052E-3</v>
      </c>
      <c r="L18" s="7"/>
      <c r="M18" s="3"/>
    </row>
    <row r="19" spans="1:13" x14ac:dyDescent="0.25">
      <c r="A19" s="19" t="s">
        <v>24</v>
      </c>
      <c r="B19" s="28"/>
      <c r="C19" s="26">
        <f>SUM(C14:C18)</f>
        <v>2293</v>
      </c>
      <c r="D19" s="32"/>
      <c r="E19" s="26"/>
      <c r="F19" s="32"/>
      <c r="G19" s="33">
        <f>SUM(G14:G18)</f>
        <v>0.82352941176470573</v>
      </c>
      <c r="H19" s="10"/>
      <c r="I19" s="5"/>
      <c r="J19" s="5"/>
      <c r="K19" s="11"/>
      <c r="L19" s="7"/>
      <c r="M19" s="3"/>
    </row>
    <row r="20" spans="1:13" x14ac:dyDescent="0.25">
      <c r="A20" s="19"/>
      <c r="B20" s="28"/>
      <c r="C20" s="26"/>
      <c r="D20" s="32"/>
      <c r="E20" s="26"/>
      <c r="F20" s="32"/>
      <c r="G20" s="33"/>
      <c r="H20" s="10"/>
      <c r="I20" s="5"/>
      <c r="J20" s="5"/>
      <c r="K20" s="11"/>
      <c r="L20" s="7"/>
      <c r="M20" s="3"/>
    </row>
    <row r="21" spans="1:13" ht="15.75" thickBot="1" x14ac:dyDescent="0.3">
      <c r="A21" s="19" t="s">
        <v>25</v>
      </c>
      <c r="B21" s="28"/>
      <c r="C21" s="34">
        <f>C13+C19</f>
        <v>2293</v>
      </c>
      <c r="D21" s="32"/>
      <c r="E21" s="34">
        <f>E13+E19</f>
        <v>34</v>
      </c>
      <c r="F21" s="32"/>
      <c r="G21" s="35">
        <f>G13+G19</f>
        <v>0.99999999999999978</v>
      </c>
      <c r="H21" s="10"/>
      <c r="I21" s="5"/>
      <c r="J21" s="5"/>
      <c r="K21" s="11"/>
      <c r="L21" s="7"/>
      <c r="M21" s="3"/>
    </row>
    <row r="22" spans="1:13" x14ac:dyDescent="0.25">
      <c r="A22" s="19"/>
      <c r="B22" s="28"/>
      <c r="C22" s="26"/>
      <c r="D22" s="32"/>
      <c r="E22" s="26"/>
      <c r="F22" s="32"/>
      <c r="G22" s="33"/>
      <c r="H22" s="10"/>
      <c r="I22" s="5"/>
      <c r="J22" s="5"/>
      <c r="K22" s="11"/>
      <c r="L22" s="7"/>
      <c r="M22" s="3"/>
    </row>
    <row r="23" spans="1:13" x14ac:dyDescent="0.25">
      <c r="A23" s="7"/>
      <c r="B23" s="7"/>
      <c r="C23" s="12"/>
      <c r="D23" s="12"/>
      <c r="E23" s="7"/>
      <c r="F23" s="7"/>
      <c r="G23" s="7"/>
      <c r="H23" s="13"/>
      <c r="I23" s="5"/>
      <c r="J23" s="5"/>
      <c r="K23" s="7"/>
      <c r="L23" s="7"/>
      <c r="M23" s="3"/>
    </row>
    <row r="24" spans="1:13" x14ac:dyDescent="0.25">
      <c r="A24" s="7" t="s">
        <v>34</v>
      </c>
      <c r="B24" s="7"/>
      <c r="C24" s="7"/>
      <c r="D24" s="7"/>
      <c r="E24" s="7"/>
      <c r="F24" s="7"/>
      <c r="G24" s="7"/>
      <c r="H24" s="1"/>
      <c r="I24" s="5"/>
      <c r="J24" s="5"/>
      <c r="K24" s="7"/>
      <c r="L24" s="7"/>
      <c r="M24" s="3"/>
    </row>
    <row r="25" spans="1:13" x14ac:dyDescent="0.25">
      <c r="A25" s="7" t="s">
        <v>12</v>
      </c>
      <c r="B25" s="7"/>
      <c r="C25" s="7"/>
      <c r="D25" s="7"/>
      <c r="E25" s="7"/>
      <c r="F25" s="7"/>
      <c r="G25" s="7"/>
      <c r="H25" s="7"/>
      <c r="I25" s="5"/>
      <c r="J25" s="5"/>
      <c r="K25" s="7"/>
      <c r="L25" s="7"/>
      <c r="M25" s="3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5"/>
      <c r="J26" s="5"/>
      <c r="K26" s="7"/>
      <c r="L26" s="7"/>
      <c r="M26" s="3"/>
    </row>
    <row r="27" spans="1:13" x14ac:dyDescent="0.25">
      <c r="A27" s="7" t="s">
        <v>30</v>
      </c>
      <c r="B27" s="7"/>
      <c r="C27" s="7"/>
      <c r="D27" s="7"/>
      <c r="E27" s="7"/>
      <c r="F27" s="7"/>
      <c r="G27" s="7"/>
      <c r="H27" s="7"/>
      <c r="I27" s="5"/>
      <c r="J27" s="5"/>
      <c r="K27" s="7"/>
      <c r="L27" s="7"/>
      <c r="M27" s="3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5"/>
      <c r="J28" s="5"/>
      <c r="K28" s="7"/>
      <c r="L28" s="7"/>
      <c r="M28" s="3"/>
    </row>
    <row r="29" spans="1:13" x14ac:dyDescent="0.25">
      <c r="A29" s="7" t="s">
        <v>14</v>
      </c>
      <c r="B29" s="7"/>
      <c r="C29" s="7"/>
      <c r="D29" s="7"/>
      <c r="E29" s="7"/>
      <c r="F29" s="7"/>
      <c r="G29" s="7"/>
      <c r="H29" s="7"/>
      <c r="I29" s="14"/>
      <c r="J29" s="14"/>
      <c r="K29" s="7"/>
      <c r="L29" s="7"/>
      <c r="M29" s="3"/>
    </row>
    <row r="30" spans="1:13" x14ac:dyDescent="0.25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</row>
    <row r="31" spans="1:13" x14ac:dyDescent="0.25">
      <c r="A31" s="3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4">
    <mergeCell ref="A1:G1"/>
    <mergeCell ref="A2:G2"/>
    <mergeCell ref="A3:G3"/>
    <mergeCell ref="A4:G4"/>
  </mergeCells>
  <printOptions horizontalCentered="1"/>
  <pageMargins left="0.75" right="0.75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C2520-C29C-406E-B52C-745769BF32D3}">
  <dimension ref="A1:M31"/>
  <sheetViews>
    <sheetView workbookViewId="0">
      <selection sqref="A1:G1"/>
    </sheetView>
  </sheetViews>
  <sheetFormatPr defaultRowHeight="15" x14ac:dyDescent="0.25"/>
  <cols>
    <col min="1" max="1" width="33.28515625" customWidth="1"/>
    <col min="2" max="2" width="1.7109375" customWidth="1"/>
    <col min="3" max="3" width="7.42578125" bestFit="1" customWidth="1"/>
    <col min="4" max="4" width="1.7109375" customWidth="1"/>
    <col min="5" max="5" width="10.5703125" bestFit="1" customWidth="1"/>
    <col min="6" max="6" width="1.7109375" customWidth="1"/>
    <col min="7" max="7" width="11.85546875" bestFit="1" customWidth="1"/>
    <col min="8" max="8" width="1.7109375" customWidth="1"/>
    <col min="9" max="9" width="9.85546875" bestFit="1" customWidth="1"/>
    <col min="10" max="10" width="1.7109375" customWidth="1"/>
    <col min="11" max="11" width="7.7109375" bestFit="1" customWidth="1"/>
    <col min="12" max="12" width="1.7109375" customWidth="1"/>
    <col min="13" max="13" width="12.7109375" customWidth="1"/>
  </cols>
  <sheetData>
    <row r="1" spans="1:13" x14ac:dyDescent="0.25">
      <c r="A1" s="44" t="s">
        <v>18</v>
      </c>
      <c r="B1" s="44"/>
      <c r="C1" s="44"/>
      <c r="D1" s="44"/>
      <c r="E1" s="44"/>
      <c r="F1" s="44"/>
      <c r="G1" s="44"/>
      <c r="H1" s="3"/>
      <c r="I1" s="3"/>
      <c r="J1" s="3"/>
      <c r="K1" s="3"/>
      <c r="L1" s="3"/>
      <c r="M1" s="3"/>
    </row>
    <row r="2" spans="1:13" x14ac:dyDescent="0.25">
      <c r="A2" s="44" t="s">
        <v>19</v>
      </c>
      <c r="B2" s="44"/>
      <c r="C2" s="44"/>
      <c r="D2" s="44"/>
      <c r="E2" s="44"/>
      <c r="F2" s="44"/>
      <c r="G2" s="44"/>
      <c r="H2" s="3"/>
      <c r="I2" s="3"/>
      <c r="J2" s="3"/>
      <c r="K2" s="3"/>
      <c r="L2" s="3"/>
      <c r="M2" s="3"/>
    </row>
    <row r="3" spans="1:13" x14ac:dyDescent="0.25">
      <c r="A3" s="44" t="s">
        <v>20</v>
      </c>
      <c r="B3" s="44"/>
      <c r="C3" s="44"/>
      <c r="D3" s="44"/>
      <c r="E3" s="44"/>
      <c r="F3" s="44"/>
      <c r="G3" s="44"/>
      <c r="H3" s="3"/>
      <c r="I3" s="3"/>
      <c r="J3" s="3"/>
      <c r="K3" s="3"/>
      <c r="L3" s="3"/>
      <c r="M3" s="3"/>
    </row>
    <row r="4" spans="1:13" x14ac:dyDescent="0.25">
      <c r="A4" s="44">
        <v>2023</v>
      </c>
      <c r="B4" s="44"/>
      <c r="C4" s="44"/>
      <c r="D4" s="44"/>
      <c r="E4" s="44"/>
      <c r="F4" s="44"/>
      <c r="G4" s="44"/>
      <c r="H4" s="3"/>
      <c r="I4" s="3"/>
      <c r="J4" s="3"/>
      <c r="K4" s="3"/>
      <c r="L4" s="3"/>
      <c r="M4" s="3"/>
    </row>
    <row r="5" spans="1:13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3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13" x14ac:dyDescent="0.25">
      <c r="A7" s="7"/>
      <c r="B7" s="7"/>
      <c r="C7" s="7"/>
      <c r="D7" s="7"/>
      <c r="E7" s="7"/>
      <c r="F7" s="7"/>
      <c r="G7" s="1">
        <v>2023</v>
      </c>
      <c r="H7" s="7"/>
      <c r="I7" s="7"/>
      <c r="J7" s="7"/>
      <c r="K7" s="7"/>
      <c r="L7" s="7"/>
      <c r="M7" s="3"/>
    </row>
    <row r="8" spans="1:13" x14ac:dyDescent="0.25">
      <c r="A8" s="7"/>
      <c r="B8" s="7"/>
      <c r="C8" s="1">
        <v>2022</v>
      </c>
      <c r="D8" s="1"/>
      <c r="E8" s="1">
        <v>2022</v>
      </c>
      <c r="F8" s="1"/>
      <c r="G8" s="1" t="s">
        <v>0</v>
      </c>
      <c r="H8" s="7"/>
      <c r="I8" s="1">
        <v>2022</v>
      </c>
      <c r="J8" s="1"/>
      <c r="K8" s="7"/>
      <c r="L8" s="7"/>
      <c r="M8" s="3"/>
    </row>
    <row r="9" spans="1:13" s="21" customFormat="1" x14ac:dyDescent="0.25">
      <c r="A9" s="22" t="s">
        <v>1</v>
      </c>
      <c r="B9" s="17"/>
      <c r="C9" s="22" t="s">
        <v>2</v>
      </c>
      <c r="D9" s="17"/>
      <c r="E9" s="22" t="s">
        <v>3</v>
      </c>
      <c r="F9" s="17"/>
      <c r="G9" s="22" t="s">
        <v>4</v>
      </c>
      <c r="H9" s="6"/>
      <c r="I9" s="22" t="s">
        <v>5</v>
      </c>
      <c r="J9" s="18"/>
      <c r="K9" s="22" t="s">
        <v>6</v>
      </c>
      <c r="L9" s="19"/>
      <c r="M9" s="20"/>
    </row>
    <row r="10" spans="1:13" x14ac:dyDescent="0.25">
      <c r="A10" s="8" t="s">
        <v>21</v>
      </c>
      <c r="B10" s="8"/>
      <c r="C10" s="24"/>
      <c r="D10" s="1"/>
      <c r="E10" s="23">
        <v>20</v>
      </c>
      <c r="F10" s="9"/>
      <c r="G10" s="15">
        <f>E10/$E$13*0.3</f>
        <v>0.17647058823529413</v>
      </c>
      <c r="H10" s="10"/>
      <c r="I10" s="5">
        <f>+'2022'!G10</f>
        <v>0.17647058823529413</v>
      </c>
      <c r="J10" s="5"/>
      <c r="K10" s="11">
        <f t="shared" ref="K10:K18" si="0">G10-I10</f>
        <v>0</v>
      </c>
      <c r="L10" s="7"/>
      <c r="M10" s="3"/>
    </row>
    <row r="11" spans="1:13" x14ac:dyDescent="0.25">
      <c r="A11" s="8" t="s">
        <v>22</v>
      </c>
      <c r="B11" s="8"/>
      <c r="C11" s="24"/>
      <c r="D11" s="1"/>
      <c r="E11" s="23">
        <v>14</v>
      </c>
      <c r="F11" s="9"/>
      <c r="G11" s="15">
        <f>E11/$E$13*0.3</f>
        <v>0.12352941176470587</v>
      </c>
      <c r="H11" s="10"/>
      <c r="I11" s="5">
        <f>+'2022'!G11</f>
        <v>0.12352941176470587</v>
      </c>
      <c r="J11" s="5"/>
      <c r="K11" s="11">
        <f t="shared" si="0"/>
        <v>0</v>
      </c>
      <c r="L11" s="7"/>
      <c r="M11" s="3"/>
    </row>
    <row r="12" spans="1:13" x14ac:dyDescent="0.25">
      <c r="A12" s="8" t="s">
        <v>23</v>
      </c>
      <c r="B12" s="8"/>
      <c r="C12" s="25"/>
      <c r="D12" s="1"/>
      <c r="E12" s="26">
        <v>0</v>
      </c>
      <c r="F12" s="9"/>
      <c r="G12" s="27">
        <f>E12/$E$13*0.3</f>
        <v>0</v>
      </c>
      <c r="H12" s="10"/>
      <c r="I12" s="5">
        <f>+'2022'!G12</f>
        <v>0</v>
      </c>
      <c r="J12" s="5"/>
      <c r="K12" s="11">
        <f t="shared" si="0"/>
        <v>0</v>
      </c>
      <c r="L12" s="7"/>
      <c r="M12" s="3"/>
    </row>
    <row r="13" spans="1:13" x14ac:dyDescent="0.25">
      <c r="A13" s="37" t="s">
        <v>26</v>
      </c>
      <c r="B13" s="37"/>
      <c r="C13" s="41"/>
      <c r="D13" s="38"/>
      <c r="E13" s="42">
        <f>SUM(E10:E12)</f>
        <v>34</v>
      </c>
      <c r="F13" s="39"/>
      <c r="G13" s="40">
        <f>(SUM(G10:G12)-G11)</f>
        <v>0.1764705882352941</v>
      </c>
      <c r="H13" s="10"/>
      <c r="I13" s="5"/>
      <c r="J13" s="5"/>
      <c r="K13" s="11"/>
      <c r="L13" s="7"/>
      <c r="M13" s="3"/>
    </row>
    <row r="14" spans="1:13" x14ac:dyDescent="0.25">
      <c r="A14" s="7" t="s">
        <v>7</v>
      </c>
      <c r="B14" s="7"/>
      <c r="C14" s="23"/>
      <c r="D14" s="4"/>
      <c r="E14" s="23"/>
      <c r="F14" s="4"/>
      <c r="G14" s="16">
        <v>0.2</v>
      </c>
      <c r="H14" s="10"/>
      <c r="I14" s="5">
        <f>+'2022'!G14</f>
        <v>0.2</v>
      </c>
      <c r="J14" s="5"/>
      <c r="K14" s="11">
        <f t="shared" si="0"/>
        <v>0</v>
      </c>
      <c r="L14" s="7"/>
      <c r="M14" s="3"/>
    </row>
    <row r="15" spans="1:13" x14ac:dyDescent="0.25">
      <c r="A15" s="7" t="s">
        <v>8</v>
      </c>
      <c r="B15" s="7"/>
      <c r="C15" s="23">
        <v>945</v>
      </c>
      <c r="D15" s="4"/>
      <c r="E15" s="23"/>
      <c r="F15" s="4"/>
      <c r="G15" s="5">
        <f>C15/$C$19*0.5</f>
        <v>0.23026315789473684</v>
      </c>
      <c r="H15" s="10"/>
      <c r="I15" s="5">
        <f>+'2022'!G15</f>
        <v>0.2285215874400349</v>
      </c>
      <c r="J15" s="5"/>
      <c r="K15" s="11">
        <f t="shared" si="0"/>
        <v>1.7415704547019406E-3</v>
      </c>
      <c r="L15" s="7"/>
      <c r="M15" s="3"/>
    </row>
    <row r="16" spans="1:13" x14ac:dyDescent="0.25">
      <c r="A16" s="7" t="s">
        <v>9</v>
      </c>
      <c r="B16" s="7"/>
      <c r="C16" s="23">
        <v>573</v>
      </c>
      <c r="D16" s="4"/>
      <c r="E16" s="23"/>
      <c r="F16" s="4"/>
      <c r="G16" s="5">
        <f>C16/$C$19*0.5</f>
        <v>0.13961988304093567</v>
      </c>
      <c r="H16" s="10"/>
      <c r="I16" s="5">
        <f>+'2022'!G16</f>
        <v>0.14413432184910596</v>
      </c>
      <c r="J16" s="5"/>
      <c r="K16" s="11">
        <f t="shared" si="0"/>
        <v>-4.5144388081702902E-3</v>
      </c>
      <c r="L16" s="7"/>
      <c r="M16" s="3"/>
    </row>
    <row r="17" spans="1:13" x14ac:dyDescent="0.25">
      <c r="A17" s="7" t="s">
        <v>10</v>
      </c>
      <c r="B17" s="7"/>
      <c r="C17" s="23">
        <v>487</v>
      </c>
      <c r="D17" s="4"/>
      <c r="E17" s="23"/>
      <c r="F17" s="4"/>
      <c r="G17" s="5">
        <f>C17/$C$19*0.5</f>
        <v>0.11866471734892788</v>
      </c>
      <c r="H17" s="10"/>
      <c r="I17" s="5">
        <f>+'2022'!G17</f>
        <v>0.11687745311818579</v>
      </c>
      <c r="J17" s="5"/>
      <c r="K17" s="11">
        <f t="shared" si="0"/>
        <v>1.7872642307420888E-3</v>
      </c>
      <c r="L17" s="7"/>
      <c r="M17" s="3"/>
    </row>
    <row r="18" spans="1:13" x14ac:dyDescent="0.25">
      <c r="A18" s="7" t="s">
        <v>17</v>
      </c>
      <c r="B18" s="7"/>
      <c r="C18" s="29">
        <v>47</v>
      </c>
      <c r="D18" s="4"/>
      <c r="E18" s="29"/>
      <c r="F18" s="4"/>
      <c r="G18" s="31">
        <f>(C18/$C$19*0.5)+G11</f>
        <v>0.13498165348010549</v>
      </c>
      <c r="H18" s="10"/>
      <c r="I18" s="5">
        <f>+'2022'!G18</f>
        <v>0.13399604935737922</v>
      </c>
      <c r="J18" s="5"/>
      <c r="K18" s="11">
        <f t="shared" si="0"/>
        <v>9.8560412272627462E-4</v>
      </c>
      <c r="L18" s="7"/>
      <c r="M18" s="3"/>
    </row>
    <row r="19" spans="1:13" x14ac:dyDescent="0.25">
      <c r="A19" s="19" t="s">
        <v>24</v>
      </c>
      <c r="B19" s="28"/>
      <c r="C19" s="26">
        <f>SUM(C14:C18)</f>
        <v>2052</v>
      </c>
      <c r="D19" s="32"/>
      <c r="E19" s="26"/>
      <c r="F19" s="32"/>
      <c r="G19" s="33">
        <f>SUM(G14:G18)</f>
        <v>0.82352941176470595</v>
      </c>
      <c r="H19" s="10"/>
      <c r="I19" s="5"/>
      <c r="J19" s="5"/>
      <c r="K19" s="11"/>
      <c r="L19" s="7"/>
      <c r="M19" s="3"/>
    </row>
    <row r="20" spans="1:13" x14ac:dyDescent="0.25">
      <c r="A20" s="19"/>
      <c r="B20" s="28"/>
      <c r="C20" s="26"/>
      <c r="D20" s="32"/>
      <c r="E20" s="26"/>
      <c r="F20" s="32"/>
      <c r="G20" s="33"/>
      <c r="H20" s="10"/>
      <c r="I20" s="5"/>
      <c r="J20" s="5"/>
      <c r="K20" s="11"/>
      <c r="L20" s="7"/>
      <c r="M20" s="3"/>
    </row>
    <row r="21" spans="1:13" ht="15.75" thickBot="1" x14ac:dyDescent="0.3">
      <c r="A21" s="19" t="s">
        <v>25</v>
      </c>
      <c r="B21" s="28"/>
      <c r="C21" s="34">
        <f>C13+C19</f>
        <v>2052</v>
      </c>
      <c r="D21" s="32"/>
      <c r="E21" s="34">
        <f>E13+E19</f>
        <v>34</v>
      </c>
      <c r="F21" s="32"/>
      <c r="G21" s="35">
        <f>G13+G19</f>
        <v>1</v>
      </c>
      <c r="H21" s="10"/>
      <c r="I21" s="5"/>
      <c r="J21" s="5"/>
      <c r="K21" s="11"/>
      <c r="L21" s="7"/>
      <c r="M21" s="3"/>
    </row>
    <row r="22" spans="1:13" x14ac:dyDescent="0.25">
      <c r="A22" s="19"/>
      <c r="B22" s="28"/>
      <c r="C22" s="26"/>
      <c r="D22" s="32"/>
      <c r="E22" s="26"/>
      <c r="F22" s="32"/>
      <c r="G22" s="33"/>
      <c r="H22" s="10"/>
      <c r="I22" s="5"/>
      <c r="J22" s="5"/>
      <c r="K22" s="11"/>
      <c r="L22" s="7"/>
      <c r="M22" s="3"/>
    </row>
    <row r="23" spans="1:13" x14ac:dyDescent="0.25">
      <c r="A23" s="7"/>
      <c r="B23" s="7"/>
      <c r="C23" s="12"/>
      <c r="D23" s="12"/>
      <c r="E23" s="7"/>
      <c r="F23" s="7"/>
      <c r="G23" s="7"/>
      <c r="H23" s="13"/>
      <c r="I23" s="5"/>
      <c r="J23" s="5"/>
      <c r="K23" s="7"/>
      <c r="L23" s="7"/>
      <c r="M23" s="3"/>
    </row>
    <row r="24" spans="1:13" x14ac:dyDescent="0.25">
      <c r="A24" s="7" t="s">
        <v>31</v>
      </c>
      <c r="B24" s="7"/>
      <c r="C24" s="7"/>
      <c r="D24" s="7"/>
      <c r="E24" s="7"/>
      <c r="F24" s="7"/>
      <c r="G24" s="7"/>
      <c r="H24" s="1"/>
      <c r="I24" s="5"/>
      <c r="J24" s="5"/>
      <c r="K24" s="7"/>
      <c r="L24" s="7"/>
      <c r="M24" s="3"/>
    </row>
    <row r="25" spans="1:13" x14ac:dyDescent="0.25">
      <c r="A25" s="7" t="s">
        <v>12</v>
      </c>
      <c r="B25" s="7"/>
      <c r="C25" s="7"/>
      <c r="D25" s="7"/>
      <c r="E25" s="7"/>
      <c r="F25" s="7"/>
      <c r="G25" s="7"/>
      <c r="H25" s="7"/>
      <c r="I25" s="5"/>
      <c r="J25" s="5"/>
      <c r="K25" s="7"/>
      <c r="L25" s="7"/>
      <c r="M25" s="3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5"/>
      <c r="J26" s="5"/>
      <c r="K26" s="7"/>
      <c r="L26" s="7"/>
      <c r="M26" s="3"/>
    </row>
    <row r="27" spans="1:13" x14ac:dyDescent="0.25">
      <c r="A27" s="7" t="s">
        <v>32</v>
      </c>
      <c r="B27" s="7"/>
      <c r="C27" s="7"/>
      <c r="D27" s="7"/>
      <c r="E27" s="7"/>
      <c r="F27" s="7"/>
      <c r="G27" s="7"/>
      <c r="H27" s="7"/>
      <c r="I27" s="5"/>
      <c r="J27" s="5"/>
      <c r="K27" s="7"/>
      <c r="L27" s="7"/>
      <c r="M27" s="3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5"/>
      <c r="J28" s="5"/>
      <c r="K28" s="7"/>
      <c r="L28" s="7"/>
      <c r="M28" s="3"/>
    </row>
    <row r="29" spans="1:13" x14ac:dyDescent="0.25">
      <c r="A29" s="7" t="s">
        <v>14</v>
      </c>
      <c r="B29" s="7"/>
      <c r="C29" s="7"/>
      <c r="D29" s="7"/>
      <c r="E29" s="7"/>
      <c r="F29" s="7"/>
      <c r="G29" s="7"/>
      <c r="H29" s="7"/>
      <c r="I29" s="14"/>
      <c r="J29" s="14"/>
      <c r="K29" s="7"/>
      <c r="L29" s="7"/>
      <c r="M29" s="3"/>
    </row>
    <row r="30" spans="1:13" x14ac:dyDescent="0.25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</row>
    <row r="31" spans="1:13" x14ac:dyDescent="0.25">
      <c r="A31" s="3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4">
    <mergeCell ref="A1:G1"/>
    <mergeCell ref="A2:G2"/>
    <mergeCell ref="A3:G3"/>
    <mergeCell ref="A4:G4"/>
  </mergeCells>
  <printOptions horizontalCentered="1"/>
  <pageMargins left="0.75" right="0.7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2019</vt:lpstr>
      <vt:lpstr>2020</vt:lpstr>
      <vt:lpstr>2021</vt:lpstr>
      <vt:lpstr>2022</vt:lpstr>
      <vt:lpstr>2023</vt:lpstr>
      <vt:lpstr>'2020'!Print_Area</vt:lpstr>
      <vt:lpstr>'2021'!Print_Area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Bensen, Nathan</dc:creator>
  <cp:lastModifiedBy>Lashley, Joy  (PUC)</cp:lastModifiedBy>
  <cp:lastPrinted>2021-02-05T11:21:34Z</cp:lastPrinted>
  <dcterms:created xsi:type="dcterms:W3CDTF">2020-02-05T19:23:02Z</dcterms:created>
  <dcterms:modified xsi:type="dcterms:W3CDTF">2024-02-08T16:53:03Z</dcterms:modified>
</cp:coreProperties>
</file>