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64"/>
  </bookViews>
  <sheets>
    <sheet name="NPV Calculations" sheetId="1" r:id="rId1"/>
  </sheets>
  <calcPr calcId="145621"/>
</workbook>
</file>

<file path=xl/calcChain.xml><?xml version="1.0" encoding="utf-8"?>
<calcChain xmlns="http://schemas.openxmlformats.org/spreadsheetml/2006/main">
  <c r="P71" i="1" l="1"/>
  <c r="R6" i="1"/>
  <c r="Q6" i="1"/>
  <c r="P6" i="1"/>
  <c r="R126" i="1" l="1"/>
  <c r="Q126" i="1"/>
  <c r="R125" i="1"/>
  <c r="Q125" i="1"/>
  <c r="R124" i="1"/>
  <c r="Q124" i="1"/>
  <c r="R123" i="1"/>
  <c r="Q123" i="1"/>
  <c r="R122" i="1"/>
  <c r="Q122" i="1"/>
  <c r="R121" i="1"/>
  <c r="Q121" i="1"/>
  <c r="R120" i="1"/>
  <c r="Q120" i="1"/>
  <c r="R119" i="1"/>
  <c r="Q119" i="1"/>
  <c r="R118" i="1"/>
  <c r="Q118" i="1"/>
  <c r="R117" i="1"/>
  <c r="Q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R127" i="1" s="1"/>
  <c r="Q103" i="1"/>
  <c r="P103" i="1"/>
  <c r="R102" i="1"/>
  <c r="Q102" i="1"/>
  <c r="Q127" i="1" s="1"/>
  <c r="P102" i="1"/>
  <c r="R94" i="1"/>
  <c r="R93" i="1"/>
  <c r="R92" i="1"/>
  <c r="R91" i="1"/>
  <c r="R90" i="1"/>
  <c r="R89" i="1"/>
  <c r="R88" i="1"/>
  <c r="R87" i="1"/>
  <c r="Q87" i="1"/>
  <c r="R86" i="1"/>
  <c r="Q86" i="1"/>
  <c r="R85" i="1"/>
  <c r="Q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R70" i="1"/>
  <c r="Q70" i="1"/>
  <c r="P70" i="1"/>
  <c r="P95" i="1" s="1"/>
  <c r="R62" i="1"/>
  <c r="R61" i="1"/>
  <c r="R60" i="1"/>
  <c r="R59" i="1"/>
  <c r="R58" i="1"/>
  <c r="R57" i="1"/>
  <c r="R56" i="1"/>
  <c r="R55" i="1"/>
  <c r="Q55" i="1"/>
  <c r="R54" i="1"/>
  <c r="Q54" i="1"/>
  <c r="R53" i="1"/>
  <c r="Q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29" i="1"/>
  <c r="I29" i="1"/>
  <c r="H29" i="1"/>
  <c r="G29" i="1"/>
  <c r="E29" i="1"/>
  <c r="D29" i="1"/>
  <c r="C29" i="1"/>
  <c r="R28" i="1"/>
  <c r="R27" i="1"/>
  <c r="R26" i="1"/>
  <c r="R25" i="1"/>
  <c r="R24" i="1"/>
  <c r="R23" i="1"/>
  <c r="R22" i="1"/>
  <c r="Q22" i="1"/>
  <c r="R21" i="1"/>
  <c r="Q21" i="1"/>
  <c r="R20" i="1"/>
  <c r="Q20" i="1"/>
  <c r="Q19" i="1"/>
  <c r="R19" i="1"/>
  <c r="P19" i="1"/>
  <c r="Q18" i="1"/>
  <c r="P18" i="1"/>
  <c r="R18" i="1"/>
  <c r="Q17" i="1"/>
  <c r="R17" i="1"/>
  <c r="P17" i="1"/>
  <c r="Q16" i="1"/>
  <c r="P16" i="1"/>
  <c r="R16" i="1"/>
  <c r="Q15" i="1"/>
  <c r="R15" i="1"/>
  <c r="P15" i="1"/>
  <c r="Q14" i="1"/>
  <c r="P14" i="1"/>
  <c r="R14" i="1"/>
  <c r="Q13" i="1"/>
  <c r="R13" i="1"/>
  <c r="P13" i="1"/>
  <c r="Q12" i="1"/>
  <c r="P12" i="1"/>
  <c r="R12" i="1"/>
  <c r="Q11" i="1"/>
  <c r="R11" i="1"/>
  <c r="P11" i="1"/>
  <c r="Q10" i="1"/>
  <c r="P10" i="1"/>
  <c r="R10" i="1"/>
  <c r="Q9" i="1"/>
  <c r="R9" i="1"/>
  <c r="P9" i="1"/>
  <c r="Q8" i="1"/>
  <c r="P8" i="1"/>
  <c r="R8" i="1"/>
  <c r="Q7" i="1"/>
  <c r="R7" i="1"/>
  <c r="P7" i="1"/>
  <c r="Q5" i="1"/>
  <c r="R5" i="1"/>
  <c r="P5" i="1"/>
  <c r="Q97" i="1" l="1"/>
  <c r="R97" i="1"/>
  <c r="R129" i="1"/>
  <c r="Q30" i="1"/>
  <c r="Q63" i="1"/>
  <c r="R95" i="1"/>
  <c r="P97" i="1"/>
  <c r="R63" i="1"/>
  <c r="P63" i="1"/>
  <c r="P129" i="1"/>
  <c r="P127" i="1"/>
  <c r="P65" i="1"/>
  <c r="R30" i="1"/>
  <c r="R32" i="1"/>
  <c r="P30" i="1"/>
  <c r="P32" i="1"/>
  <c r="Q95" i="1"/>
  <c r="Q32" i="1"/>
  <c r="Q65" i="1"/>
  <c r="R65" i="1"/>
  <c r="Q129" i="1"/>
</calcChain>
</file>

<file path=xl/sharedStrings.xml><?xml version="1.0" encoding="utf-8"?>
<sst xmlns="http://schemas.openxmlformats.org/spreadsheetml/2006/main" count="69" uniqueCount="23">
  <si>
    <t>Table 2. Energy Savings (kWh) for a GSHP Retrofit</t>
  </si>
  <si>
    <t>Year</t>
  </si>
  <si>
    <t>MN TRM</t>
  </si>
  <si>
    <t>IA TRM</t>
  </si>
  <si>
    <t>IL TRM</t>
  </si>
  <si>
    <r>
      <t>OTP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</si>
  <si>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MidAm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</si>
  <si>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BHE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</si>
  <si>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Energy Cost Curve ($/MWh)</t>
  </si>
  <si>
    <t>Monetary Benefits ($)</t>
  </si>
  <si>
    <t>OTP</t>
  </si>
  <si>
    <t>MidAm</t>
  </si>
  <si>
    <t>BHE</t>
  </si>
  <si>
    <t>Lifetime</t>
  </si>
  <si>
    <t>Total</t>
  </si>
  <si>
    <t>Discount Rate</t>
  </si>
  <si>
    <t>NPV</t>
  </si>
  <si>
    <t>Table 3. Demand Savings (kW) for a GSHP Retrofit</t>
  </si>
  <si>
    <t>Capacity Cost ($/kW-yr)</t>
  </si>
  <si>
    <t xml:space="preserve"> Net Present Value of Avoided Transmission and Distribution</t>
  </si>
  <si>
    <t>Net Present Value of Avoided Energy</t>
  </si>
  <si>
    <t>Net Present Value of Avoided Generation Capacity</t>
  </si>
  <si>
    <t>Net Present Value of Avoided Transmission and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</si>
</sst>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ck">
        <color auto="1"/>
      </right>
      <top/>
      <bottom style="double">
        <color indexed="64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64" fontId="6" fillId="0" borderId="15" xfId="1" applyNumberFormat="1" applyFont="1" applyBorder="1" applyAlignment="1">
      <alignment horizontal="center"/>
    </xf>
    <xf numFmtId="164" fontId="6" fillId="0" borderId="16" xfId="1" applyNumberFormat="1" applyFont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164" fontId="6" fillId="0" borderId="17" xfId="1" applyNumberFormat="1" applyFont="1" applyBorder="1" applyAlignment="1">
      <alignment horizontal="center"/>
    </xf>
    <xf numFmtId="164" fontId="6" fillId="0" borderId="18" xfId="1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44" fontId="6" fillId="0" borderId="14" xfId="2" applyNumberFormat="1" applyFont="1" applyBorder="1" applyAlignment="1">
      <alignment horizontal="center"/>
    </xf>
    <xf numFmtId="44" fontId="6" fillId="0" borderId="15" xfId="2" applyNumberFormat="1" applyFont="1" applyBorder="1" applyAlignment="1">
      <alignment horizontal="center"/>
    </xf>
    <xf numFmtId="44" fontId="6" fillId="0" borderId="16" xfId="2" applyNumberFormat="1" applyFont="1" applyBorder="1" applyAlignment="1">
      <alignment horizontal="center"/>
    </xf>
    <xf numFmtId="165" fontId="6" fillId="0" borderId="17" xfId="2" applyNumberFormat="1" applyFont="1" applyBorder="1" applyAlignment="1">
      <alignment horizontal="center"/>
    </xf>
    <xf numFmtId="165" fontId="6" fillId="0" borderId="15" xfId="2" applyNumberFormat="1" applyFont="1" applyBorder="1" applyAlignment="1">
      <alignment horizontal="center"/>
    </xf>
    <xf numFmtId="165" fontId="6" fillId="0" borderId="18" xfId="2" applyNumberFormat="1" applyFont="1" applyBorder="1" applyAlignment="1">
      <alignment horizontal="center"/>
    </xf>
    <xf numFmtId="44" fontId="6" fillId="0" borderId="17" xfId="2" applyNumberFormat="1" applyFont="1" applyBorder="1" applyAlignment="1">
      <alignment horizontal="center"/>
    </xf>
    <xf numFmtId="44" fontId="6" fillId="0" borderId="15" xfId="2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64" fontId="6" fillId="0" borderId="26" xfId="1" applyNumberFormat="1" applyFont="1" applyBorder="1" applyAlignment="1">
      <alignment horizontal="center"/>
    </xf>
    <xf numFmtId="164" fontId="6" fillId="0" borderId="27" xfId="1" applyNumberFormat="1" applyFont="1" applyBorder="1" applyAlignment="1">
      <alignment horizontal="center"/>
    </xf>
    <xf numFmtId="164" fontId="6" fillId="0" borderId="28" xfId="1" applyNumberFormat="1" applyFont="1" applyBorder="1" applyAlignment="1">
      <alignment horizontal="center"/>
    </xf>
    <xf numFmtId="164" fontId="6" fillId="2" borderId="29" xfId="1" applyNumberFormat="1" applyFont="1" applyFill="1" applyBorder="1" applyAlignment="1">
      <alignment horizontal="center"/>
    </xf>
    <xf numFmtId="164" fontId="6" fillId="0" borderId="30" xfId="1" applyNumberFormat="1" applyFont="1" applyBorder="1" applyAlignment="1">
      <alignment horizontal="center"/>
    </xf>
    <xf numFmtId="164" fontId="6" fillId="0" borderId="31" xfId="1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164" fontId="6" fillId="0" borderId="33" xfId="1" applyNumberFormat="1" applyFont="1" applyBorder="1" applyAlignment="1">
      <alignment horizontal="center"/>
    </xf>
    <xf numFmtId="164" fontId="6" fillId="0" borderId="34" xfId="1" applyNumberFormat="1" applyFont="1" applyBorder="1" applyAlignment="1">
      <alignment horizontal="center"/>
    </xf>
    <xf numFmtId="164" fontId="6" fillId="0" borderId="35" xfId="1" applyNumberFormat="1" applyFont="1" applyBorder="1" applyAlignment="1">
      <alignment horizontal="center"/>
    </xf>
    <xf numFmtId="164" fontId="6" fillId="2" borderId="36" xfId="1" applyNumberFormat="1" applyFont="1" applyFill="1" applyBorder="1" applyAlignment="1">
      <alignment horizontal="center"/>
    </xf>
    <xf numFmtId="164" fontId="6" fillId="0" borderId="37" xfId="1" applyNumberFormat="1" applyFont="1" applyBorder="1" applyAlignment="1">
      <alignment horizontal="center"/>
    </xf>
    <xf numFmtId="164" fontId="6" fillId="0" borderId="38" xfId="1" applyNumberFormat="1" applyFont="1" applyBorder="1" applyAlignment="1">
      <alignment horizontal="center"/>
    </xf>
    <xf numFmtId="44" fontId="6" fillId="0" borderId="26" xfId="2" applyNumberFormat="1" applyFont="1" applyBorder="1" applyAlignment="1">
      <alignment horizontal="center"/>
    </xf>
    <xf numFmtId="44" fontId="6" fillId="0" borderId="27" xfId="2" applyNumberFormat="1" applyFont="1" applyBorder="1" applyAlignment="1">
      <alignment horizontal="center"/>
    </xf>
    <xf numFmtId="44" fontId="6" fillId="0" borderId="28" xfId="2" applyNumberFormat="1" applyFont="1" applyBorder="1" applyAlignment="1">
      <alignment horizontal="center"/>
    </xf>
    <xf numFmtId="164" fontId="6" fillId="2" borderId="22" xfId="1" applyNumberFormat="1" applyFont="1" applyFill="1" applyBorder="1" applyAlignment="1">
      <alignment horizontal="center"/>
    </xf>
    <xf numFmtId="165" fontId="6" fillId="0" borderId="30" xfId="2" applyNumberFormat="1" applyFont="1" applyBorder="1" applyAlignment="1">
      <alignment horizontal="center"/>
    </xf>
    <xf numFmtId="44" fontId="6" fillId="0" borderId="27" xfId="2" applyFont="1" applyBorder="1" applyAlignment="1">
      <alignment horizontal="center"/>
    </xf>
    <xf numFmtId="165" fontId="6" fillId="0" borderId="31" xfId="2" applyNumberFormat="1" applyFont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164" fontId="6" fillId="0" borderId="39" xfId="1" applyNumberFormat="1" applyFont="1" applyFill="1" applyBorder="1" applyAlignment="1">
      <alignment horizontal="center"/>
    </xf>
    <xf numFmtId="164" fontId="6" fillId="2" borderId="40" xfId="1" applyNumberFormat="1" applyFont="1" applyFill="1" applyBorder="1" applyAlignment="1">
      <alignment horizontal="center"/>
    </xf>
    <xf numFmtId="165" fontId="6" fillId="0" borderId="37" xfId="2" applyNumberFormat="1" applyFont="1" applyBorder="1" applyAlignment="1">
      <alignment horizontal="center"/>
    </xf>
    <xf numFmtId="165" fontId="6" fillId="0" borderId="34" xfId="2" applyNumberFormat="1" applyFont="1" applyBorder="1" applyAlignment="1">
      <alignment horizontal="center"/>
    </xf>
    <xf numFmtId="165" fontId="6" fillId="0" borderId="38" xfId="2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6" fontId="6" fillId="0" borderId="41" xfId="3" applyNumberFormat="1" applyFont="1" applyFill="1" applyBorder="1" applyAlignment="1"/>
    <xf numFmtId="10" fontId="6" fillId="0" borderId="42" xfId="3" applyNumberFormat="1" applyFont="1" applyBorder="1"/>
    <xf numFmtId="10" fontId="6" fillId="0" borderId="43" xfId="3" applyNumberFormat="1" applyFont="1" applyBorder="1"/>
    <xf numFmtId="165" fontId="6" fillId="3" borderId="46" xfId="0" applyNumberFormat="1" applyFont="1" applyFill="1" applyBorder="1"/>
    <xf numFmtId="165" fontId="6" fillId="3" borderId="47" xfId="2" applyNumberFormat="1" applyFont="1" applyFill="1" applyBorder="1"/>
    <xf numFmtId="165" fontId="6" fillId="3" borderId="48" xfId="0" applyNumberFormat="1" applyFont="1" applyFill="1" applyBorder="1"/>
    <xf numFmtId="43" fontId="6" fillId="0" borderId="14" xfId="1" applyNumberFormat="1" applyFont="1" applyBorder="1" applyAlignment="1">
      <alignment horizontal="center"/>
    </xf>
    <xf numFmtId="43" fontId="6" fillId="0" borderId="15" xfId="1" applyNumberFormat="1" applyFont="1" applyBorder="1" applyAlignment="1">
      <alignment horizontal="center"/>
    </xf>
    <xf numFmtId="43" fontId="6" fillId="0" borderId="16" xfId="1" applyNumberFormat="1" applyFont="1" applyBorder="1" applyAlignment="1">
      <alignment horizontal="center"/>
    </xf>
    <xf numFmtId="43" fontId="6" fillId="2" borderId="0" xfId="1" applyNumberFormat="1" applyFont="1" applyFill="1" applyBorder="1" applyAlignment="1">
      <alignment horizontal="center"/>
    </xf>
    <xf numFmtId="43" fontId="6" fillId="0" borderId="17" xfId="1" applyNumberFormat="1" applyFont="1" applyBorder="1" applyAlignment="1">
      <alignment horizontal="center"/>
    </xf>
    <xf numFmtId="43" fontId="6" fillId="0" borderId="18" xfId="1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43" fontId="6" fillId="0" borderId="33" xfId="1" applyNumberFormat="1" applyFont="1" applyBorder="1" applyAlignment="1">
      <alignment horizontal="center"/>
    </xf>
    <xf numFmtId="43" fontId="6" fillId="0" borderId="34" xfId="1" applyNumberFormat="1" applyFont="1" applyBorder="1" applyAlignment="1">
      <alignment horizontal="center"/>
    </xf>
    <xf numFmtId="43" fontId="6" fillId="0" borderId="35" xfId="1" applyNumberFormat="1" applyFont="1" applyBorder="1" applyAlignment="1">
      <alignment horizontal="center"/>
    </xf>
    <xf numFmtId="43" fontId="6" fillId="2" borderId="36" xfId="1" applyNumberFormat="1" applyFont="1" applyFill="1" applyBorder="1" applyAlignment="1">
      <alignment horizontal="center"/>
    </xf>
    <xf numFmtId="43" fontId="6" fillId="0" borderId="37" xfId="1" applyNumberFormat="1" applyFont="1" applyBorder="1" applyAlignment="1">
      <alignment horizontal="center"/>
    </xf>
    <xf numFmtId="43" fontId="6" fillId="0" borderId="38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6" fillId="0" borderId="27" xfId="2" applyNumberFormat="1" applyFont="1" applyBorder="1" applyAlignment="1">
      <alignment horizontal="center"/>
    </xf>
    <xf numFmtId="0" fontId="7" fillId="3" borderId="44" xfId="0" applyFont="1" applyFill="1" applyBorder="1" applyAlignment="1">
      <alignment horizontal="right"/>
    </xf>
    <xf numFmtId="0" fontId="7" fillId="3" borderId="45" xfId="0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30"/>
  <sheetViews>
    <sheetView showGridLines="0" tabSelected="1" zoomScaleNormal="100" workbookViewId="0">
      <selection activeCell="U10" sqref="U10"/>
    </sheetView>
  </sheetViews>
  <sheetFormatPr defaultRowHeight="14.4" x14ac:dyDescent="0.3"/>
  <cols>
    <col min="2" max="2" width="7.6640625" bestFit="1" customWidth="1"/>
    <col min="3" max="4" width="8.5546875" bestFit="1" customWidth="1"/>
    <col min="5" max="5" width="10.109375" customWidth="1"/>
    <col min="6" max="6" width="2.44140625" customWidth="1"/>
    <col min="7" max="9" width="8.5546875" bestFit="1" customWidth="1"/>
    <col min="12" max="12" width="9.44140625" customWidth="1"/>
    <col min="13" max="13" width="9.88671875" customWidth="1"/>
    <col min="14" max="14" width="8.77734375" customWidth="1"/>
    <col min="15" max="15" width="3.109375" customWidth="1"/>
    <col min="16" max="16" width="10.5546875" bestFit="1" customWidth="1"/>
  </cols>
  <sheetData>
    <row r="1" spans="2:23" ht="15" thickBot="1" x14ac:dyDescent="0.35"/>
    <row r="2" spans="2:23" ht="16.8" thickTop="1" thickBot="1" x14ac:dyDescent="0.35">
      <c r="B2" s="84" t="s">
        <v>0</v>
      </c>
      <c r="C2" s="85"/>
      <c r="D2" s="85"/>
      <c r="E2" s="85"/>
      <c r="F2" s="85"/>
      <c r="G2" s="85"/>
      <c r="H2" s="85"/>
      <c r="I2" s="86"/>
      <c r="K2" s="84" t="s">
        <v>20</v>
      </c>
      <c r="L2" s="85"/>
      <c r="M2" s="85"/>
      <c r="N2" s="85"/>
      <c r="O2" s="85"/>
      <c r="P2" s="85"/>
      <c r="Q2" s="85"/>
      <c r="R2" s="86"/>
    </row>
    <row r="3" spans="2:23" ht="16.2" thickBot="1" x14ac:dyDescent="0.35">
      <c r="B3" s="1" t="s">
        <v>1</v>
      </c>
      <c r="C3" s="2" t="s">
        <v>2</v>
      </c>
      <c r="D3" s="3" t="s">
        <v>3</v>
      </c>
      <c r="E3" s="4" t="s">
        <v>4</v>
      </c>
      <c r="F3" s="5"/>
      <c r="G3" s="6" t="s">
        <v>5</v>
      </c>
      <c r="H3" s="3" t="s">
        <v>6</v>
      </c>
      <c r="I3" s="7" t="s">
        <v>7</v>
      </c>
      <c r="K3" s="8"/>
      <c r="L3" s="87" t="s">
        <v>8</v>
      </c>
      <c r="M3" s="87"/>
      <c r="N3" s="87"/>
      <c r="O3" s="9"/>
      <c r="P3" s="87" t="s">
        <v>9</v>
      </c>
      <c r="Q3" s="87"/>
      <c r="R3" s="88"/>
    </row>
    <row r="4" spans="2:23" ht="13.8" customHeight="1" thickBot="1" x14ac:dyDescent="0.35">
      <c r="B4" s="10">
        <v>1</v>
      </c>
      <c r="C4" s="11">
        <v>27506</v>
      </c>
      <c r="D4" s="12">
        <v>7322</v>
      </c>
      <c r="E4" s="13">
        <v>22885</v>
      </c>
      <c r="F4" s="14"/>
      <c r="G4" s="15">
        <v>26574</v>
      </c>
      <c r="H4" s="12">
        <v>11401</v>
      </c>
      <c r="I4" s="16">
        <v>14641</v>
      </c>
      <c r="K4" s="17" t="s">
        <v>1</v>
      </c>
      <c r="L4" s="18" t="s">
        <v>10</v>
      </c>
      <c r="M4" s="19" t="s">
        <v>11</v>
      </c>
      <c r="N4" s="4" t="s">
        <v>12</v>
      </c>
      <c r="O4" s="20"/>
      <c r="P4" s="21" t="s">
        <v>10</v>
      </c>
      <c r="Q4" s="19" t="s">
        <v>11</v>
      </c>
      <c r="R4" s="22" t="s">
        <v>12</v>
      </c>
      <c r="U4" s="23"/>
      <c r="V4" s="23"/>
      <c r="W4" s="23"/>
    </row>
    <row r="5" spans="2:23" ht="13.8" customHeight="1" x14ac:dyDescent="0.3">
      <c r="B5" s="10">
        <v>2</v>
      </c>
      <c r="C5" s="11">
        <v>27506</v>
      </c>
      <c r="D5" s="12">
        <v>7322</v>
      </c>
      <c r="E5" s="13">
        <v>22885</v>
      </c>
      <c r="F5" s="14"/>
      <c r="G5" s="15">
        <v>26574</v>
      </c>
      <c r="H5" s="12">
        <v>11401</v>
      </c>
      <c r="I5" s="16">
        <v>14641</v>
      </c>
      <c r="K5" s="10">
        <v>1</v>
      </c>
      <c r="L5" s="24">
        <v>36.619098567148207</v>
      </c>
      <c r="M5" s="25">
        <v>40.920532105901941</v>
      </c>
      <c r="N5" s="26">
        <v>41.015595077935075</v>
      </c>
      <c r="O5" s="14"/>
      <c r="P5" s="27">
        <f t="shared" ref="P5:R6" si="0">L5/1000*G4</f>
        <v>973.11592532339648</v>
      </c>
      <c r="Q5" s="28">
        <f t="shared" si="0"/>
        <v>466.53498653938806</v>
      </c>
      <c r="R5" s="29">
        <f t="shared" si="0"/>
        <v>600.50932753604741</v>
      </c>
    </row>
    <row r="6" spans="2:23" ht="13.8" customHeight="1" x14ac:dyDescent="0.3">
      <c r="B6" s="10">
        <v>3</v>
      </c>
      <c r="C6" s="11">
        <v>27506</v>
      </c>
      <c r="D6" s="12">
        <v>7322</v>
      </c>
      <c r="E6" s="13">
        <v>22885</v>
      </c>
      <c r="F6" s="14"/>
      <c r="G6" s="15">
        <v>26574</v>
      </c>
      <c r="H6" s="12">
        <v>11401</v>
      </c>
      <c r="I6" s="16">
        <v>14641</v>
      </c>
      <c r="K6" s="10">
        <v>2</v>
      </c>
      <c r="L6" s="24">
        <v>53.245000702502907</v>
      </c>
      <c r="M6" s="25">
        <v>44.118166594815996</v>
      </c>
      <c r="N6" s="26">
        <v>41.6308290041041</v>
      </c>
      <c r="O6" s="14"/>
      <c r="P6" s="27">
        <f t="shared" si="0"/>
        <v>1414.9326486683121</v>
      </c>
      <c r="Q6" s="28">
        <f t="shared" si="0"/>
        <v>502.99121734749718</v>
      </c>
      <c r="R6" s="29">
        <f t="shared" si="0"/>
        <v>609.51696744908816</v>
      </c>
    </row>
    <row r="7" spans="2:23" ht="13.8" customHeight="1" x14ac:dyDescent="0.3">
      <c r="B7" s="10">
        <v>4</v>
      </c>
      <c r="C7" s="11">
        <v>27506</v>
      </c>
      <c r="D7" s="12">
        <v>7322</v>
      </c>
      <c r="E7" s="13">
        <v>22885</v>
      </c>
      <c r="F7" s="14"/>
      <c r="G7" s="15">
        <v>26574</v>
      </c>
      <c r="H7" s="12">
        <v>11401</v>
      </c>
      <c r="I7" s="16">
        <v>14641</v>
      </c>
      <c r="K7" s="10">
        <v>3</v>
      </c>
      <c r="L7" s="24">
        <v>53.675578711729479</v>
      </c>
      <c r="M7" s="25">
        <v>46.323871198352414</v>
      </c>
      <c r="N7" s="26">
        <v>42.255291439165653</v>
      </c>
      <c r="O7" s="14"/>
      <c r="P7" s="27">
        <f t="shared" ref="P7:R21" si="1">L7/1000*G6</f>
        <v>1426.3748286854991</v>
      </c>
      <c r="Q7" s="28">
        <f t="shared" si="1"/>
        <v>528.13845553241583</v>
      </c>
      <c r="R7" s="29">
        <f t="shared" si="1"/>
        <v>618.65972196082441</v>
      </c>
    </row>
    <row r="8" spans="2:23" ht="13.8" customHeight="1" x14ac:dyDescent="0.3">
      <c r="B8" s="10">
        <v>5</v>
      </c>
      <c r="C8" s="11">
        <v>27506</v>
      </c>
      <c r="D8" s="12">
        <v>7322</v>
      </c>
      <c r="E8" s="13">
        <v>22885</v>
      </c>
      <c r="F8" s="14"/>
      <c r="G8" s="15">
        <v>26574</v>
      </c>
      <c r="H8" s="12">
        <v>11401</v>
      </c>
      <c r="I8" s="16">
        <v>14641</v>
      </c>
      <c r="K8" s="10">
        <v>4</v>
      </c>
      <c r="L8" s="24">
        <v>58.051790620006919</v>
      </c>
      <c r="M8" s="25">
        <v>53.017837468617927</v>
      </c>
      <c r="N8" s="26">
        <v>42.889120810753134</v>
      </c>
      <c r="O8" s="14"/>
      <c r="P8" s="27">
        <f t="shared" si="1"/>
        <v>1542.668283936064</v>
      </c>
      <c r="Q8" s="28">
        <f t="shared" si="1"/>
        <v>604.45636497971304</v>
      </c>
      <c r="R8" s="29">
        <f t="shared" si="1"/>
        <v>627.93961779023664</v>
      </c>
    </row>
    <row r="9" spans="2:23" ht="13.8" customHeight="1" x14ac:dyDescent="0.3">
      <c r="B9" s="10">
        <v>6</v>
      </c>
      <c r="C9" s="11">
        <v>27506</v>
      </c>
      <c r="D9" s="12">
        <v>7322</v>
      </c>
      <c r="E9" s="13">
        <v>22885</v>
      </c>
      <c r="F9" s="14"/>
      <c r="G9" s="15">
        <v>26574</v>
      </c>
      <c r="H9" s="12">
        <v>11401</v>
      </c>
      <c r="I9" s="16">
        <v>14641</v>
      </c>
      <c r="K9" s="10">
        <v>5</v>
      </c>
      <c r="L9" s="24">
        <v>58.438076456277642</v>
      </c>
      <c r="M9" s="25">
        <v>50.923402049479549</v>
      </c>
      <c r="N9" s="26">
        <v>43.532457622914428</v>
      </c>
      <c r="O9" s="14"/>
      <c r="P9" s="27">
        <f t="shared" si="1"/>
        <v>1552.933443749122</v>
      </c>
      <c r="Q9" s="28">
        <f t="shared" si="1"/>
        <v>580.57770676611642</v>
      </c>
      <c r="R9" s="29">
        <f t="shared" si="1"/>
        <v>637.35871205709009</v>
      </c>
    </row>
    <row r="10" spans="2:23" ht="13.8" customHeight="1" x14ac:dyDescent="0.3">
      <c r="B10" s="10">
        <v>7</v>
      </c>
      <c r="C10" s="11">
        <v>27506</v>
      </c>
      <c r="D10" s="12">
        <v>7322</v>
      </c>
      <c r="E10" s="13">
        <v>22885</v>
      </c>
      <c r="F10" s="14"/>
      <c r="G10" s="15">
        <v>26574</v>
      </c>
      <c r="H10" s="12">
        <v>11401</v>
      </c>
      <c r="I10" s="16">
        <v>14641</v>
      </c>
      <c r="K10" s="10">
        <v>6</v>
      </c>
      <c r="L10" s="24">
        <v>67.683522984914887</v>
      </c>
      <c r="M10" s="25">
        <v>71.420468857223639</v>
      </c>
      <c r="N10" s="26">
        <v>44.185444487258131</v>
      </c>
      <c r="O10" s="14"/>
      <c r="P10" s="27">
        <f t="shared" si="1"/>
        <v>1798.6219398011281</v>
      </c>
      <c r="Q10" s="28">
        <f t="shared" si="1"/>
        <v>814.26476544120669</v>
      </c>
      <c r="R10" s="29">
        <f t="shared" si="1"/>
        <v>646.91909273794636</v>
      </c>
    </row>
    <row r="11" spans="2:23" ht="13.8" customHeight="1" x14ac:dyDescent="0.3">
      <c r="B11" s="10">
        <v>8</v>
      </c>
      <c r="C11" s="11">
        <v>27506</v>
      </c>
      <c r="D11" s="12">
        <v>7322</v>
      </c>
      <c r="E11" s="13">
        <v>22885</v>
      </c>
      <c r="F11" s="14"/>
      <c r="G11" s="15">
        <v>26574</v>
      </c>
      <c r="H11" s="12">
        <v>11401</v>
      </c>
      <c r="I11" s="16">
        <v>14641</v>
      </c>
      <c r="K11" s="10">
        <v>7</v>
      </c>
      <c r="L11" s="24">
        <v>71.779822882135264</v>
      </c>
      <c r="M11" s="25">
        <v>74.548056208628068</v>
      </c>
      <c r="N11" s="26">
        <v>44.848226154567001</v>
      </c>
      <c r="O11" s="14"/>
      <c r="P11" s="27">
        <f t="shared" si="1"/>
        <v>1907.4770132698625</v>
      </c>
      <c r="Q11" s="28">
        <f t="shared" si="1"/>
        <v>849.92238883456866</v>
      </c>
      <c r="R11" s="29">
        <f t="shared" si="1"/>
        <v>656.62287912901547</v>
      </c>
    </row>
    <row r="12" spans="2:23" ht="13.8" customHeight="1" x14ac:dyDescent="0.3">
      <c r="B12" s="10">
        <v>9</v>
      </c>
      <c r="C12" s="11">
        <v>27506</v>
      </c>
      <c r="D12" s="12">
        <v>7322</v>
      </c>
      <c r="E12" s="13">
        <v>5701</v>
      </c>
      <c r="F12" s="14"/>
      <c r="G12" s="15">
        <v>26574</v>
      </c>
      <c r="H12" s="12">
        <v>11401</v>
      </c>
      <c r="I12" s="16">
        <v>5958</v>
      </c>
      <c r="K12" s="10">
        <v>8</v>
      </c>
      <c r="L12" s="24">
        <v>77.362451927562688</v>
      </c>
      <c r="M12" s="25">
        <v>70.364126814457791</v>
      </c>
      <c r="N12" s="26">
        <v>45.520949546885497</v>
      </c>
      <c r="O12" s="14"/>
      <c r="P12" s="27">
        <f t="shared" si="1"/>
        <v>2055.8297975230512</v>
      </c>
      <c r="Q12" s="28">
        <f t="shared" si="1"/>
        <v>802.22140981163329</v>
      </c>
      <c r="R12" s="29">
        <f t="shared" si="1"/>
        <v>666.4722223159506</v>
      </c>
    </row>
    <row r="13" spans="2:23" ht="13.8" customHeight="1" x14ac:dyDescent="0.3">
      <c r="B13" s="10">
        <v>10</v>
      </c>
      <c r="C13" s="11">
        <v>27506</v>
      </c>
      <c r="D13" s="12">
        <v>7322</v>
      </c>
      <c r="E13" s="13">
        <v>5701</v>
      </c>
      <c r="F13" s="14"/>
      <c r="G13" s="15">
        <v>26574</v>
      </c>
      <c r="H13" s="12">
        <v>11401</v>
      </c>
      <c r="I13" s="16">
        <v>5958</v>
      </c>
      <c r="K13" s="10">
        <v>9</v>
      </c>
      <c r="L13" s="24">
        <v>78.283148244087641</v>
      </c>
      <c r="M13" s="25">
        <v>70.66728874499141</v>
      </c>
      <c r="N13" s="26">
        <v>46.203763790088779</v>
      </c>
      <c r="O13" s="14"/>
      <c r="P13" s="27">
        <f t="shared" si="1"/>
        <v>2080.2963814383847</v>
      </c>
      <c r="Q13" s="28">
        <f t="shared" si="1"/>
        <v>805.67775898164712</v>
      </c>
      <c r="R13" s="29">
        <f>N13/1000*I12</f>
        <v>275.28202466134894</v>
      </c>
    </row>
    <row r="14" spans="2:23" ht="13.8" customHeight="1" x14ac:dyDescent="0.3">
      <c r="B14" s="10">
        <v>11</v>
      </c>
      <c r="C14" s="11">
        <v>27506</v>
      </c>
      <c r="D14" s="12">
        <v>7322</v>
      </c>
      <c r="E14" s="13">
        <v>5701</v>
      </c>
      <c r="F14" s="14"/>
      <c r="G14" s="15">
        <v>26574</v>
      </c>
      <c r="H14" s="12">
        <v>11401</v>
      </c>
      <c r="I14" s="16">
        <v>5958</v>
      </c>
      <c r="K14" s="10">
        <v>10</v>
      </c>
      <c r="L14" s="24">
        <v>80.751529259881423</v>
      </c>
      <c r="M14" s="25">
        <v>73.347632058757043</v>
      </c>
      <c r="N14" s="26">
        <v>46.896820246940109</v>
      </c>
      <c r="O14" s="14"/>
      <c r="P14" s="27">
        <f t="shared" si="1"/>
        <v>2145.8911385520892</v>
      </c>
      <c r="Q14" s="28">
        <f t="shared" si="1"/>
        <v>836.23635310188899</v>
      </c>
      <c r="R14" s="29">
        <f t="shared" si="1"/>
        <v>279.41125503126915</v>
      </c>
    </row>
    <row r="15" spans="2:23" ht="13.8" customHeight="1" x14ac:dyDescent="0.3">
      <c r="B15" s="10">
        <v>12</v>
      </c>
      <c r="C15" s="11">
        <v>27506</v>
      </c>
      <c r="D15" s="12">
        <v>7322</v>
      </c>
      <c r="E15" s="13">
        <v>5701</v>
      </c>
      <c r="F15" s="14"/>
      <c r="G15" s="15">
        <v>26574</v>
      </c>
      <c r="H15" s="12">
        <v>11401</v>
      </c>
      <c r="I15" s="16">
        <v>5958</v>
      </c>
      <c r="K15" s="10">
        <v>11</v>
      </c>
      <c r="L15" s="24">
        <v>84.336290864521487</v>
      </c>
      <c r="M15" s="25">
        <v>72.238104472844967</v>
      </c>
      <c r="N15" s="26">
        <v>47.600272550644206</v>
      </c>
      <c r="O15" s="14"/>
      <c r="P15" s="27">
        <f t="shared" si="1"/>
        <v>2241.1525934337942</v>
      </c>
      <c r="Q15" s="28">
        <f t="shared" si="1"/>
        <v>823.58662909490545</v>
      </c>
      <c r="R15" s="29">
        <f t="shared" si="1"/>
        <v>283.60242385673814</v>
      </c>
    </row>
    <row r="16" spans="2:23" ht="13.8" customHeight="1" x14ac:dyDescent="0.3">
      <c r="B16" s="10">
        <v>13</v>
      </c>
      <c r="C16" s="11">
        <v>27506</v>
      </c>
      <c r="D16" s="12">
        <v>7322</v>
      </c>
      <c r="E16" s="13">
        <v>5701</v>
      </c>
      <c r="F16" s="14"/>
      <c r="G16" s="15">
        <v>26574</v>
      </c>
      <c r="H16" s="12">
        <v>11401</v>
      </c>
      <c r="I16" s="16">
        <v>5958</v>
      </c>
      <c r="K16" s="10">
        <v>12</v>
      </c>
      <c r="L16" s="24">
        <v>86.866390481975088</v>
      </c>
      <c r="M16" s="25">
        <v>81.31549395047702</v>
      </c>
      <c r="N16" s="26">
        <v>48.314276638903863</v>
      </c>
      <c r="O16" s="14"/>
      <c r="P16" s="27">
        <f t="shared" si="1"/>
        <v>2308.387460668006</v>
      </c>
      <c r="Q16" s="28">
        <f t="shared" si="1"/>
        <v>927.07794652938844</v>
      </c>
      <c r="R16" s="29">
        <f t="shared" si="1"/>
        <v>287.85646021458922</v>
      </c>
    </row>
    <row r="17" spans="2:18" ht="13.8" customHeight="1" x14ac:dyDescent="0.3">
      <c r="B17" s="10">
        <v>14</v>
      </c>
      <c r="C17" s="11">
        <v>27506</v>
      </c>
      <c r="D17" s="12">
        <v>7322</v>
      </c>
      <c r="E17" s="13">
        <v>5701</v>
      </c>
      <c r="F17" s="14"/>
      <c r="G17" s="15">
        <v>26574</v>
      </c>
      <c r="H17" s="12">
        <v>11401</v>
      </c>
      <c r="I17" s="16">
        <v>5958</v>
      </c>
      <c r="K17" s="10">
        <v>13</v>
      </c>
      <c r="L17" s="24">
        <v>89.472367674410407</v>
      </c>
      <c r="M17" s="25">
        <v>79.140521661602932</v>
      </c>
      <c r="N17" s="26">
        <v>49.038990788487418</v>
      </c>
      <c r="O17" s="14"/>
      <c r="P17" s="27">
        <f t="shared" si="1"/>
        <v>2377.6386985797822</v>
      </c>
      <c r="Q17" s="28">
        <f t="shared" si="1"/>
        <v>902.28108746393502</v>
      </c>
      <c r="R17" s="29">
        <f t="shared" si="1"/>
        <v>292.17430711780804</v>
      </c>
    </row>
    <row r="18" spans="2:18" ht="13.8" customHeight="1" x14ac:dyDescent="0.3">
      <c r="B18" s="10">
        <v>15</v>
      </c>
      <c r="C18" s="11">
        <v>27506</v>
      </c>
      <c r="D18" s="12">
        <v>7322</v>
      </c>
      <c r="E18" s="13">
        <v>5701</v>
      </c>
      <c r="F18" s="14"/>
      <c r="G18" s="15">
        <v>26574</v>
      </c>
      <c r="H18" s="12">
        <v>11401</v>
      </c>
      <c r="I18" s="16">
        <v>5958</v>
      </c>
      <c r="K18" s="10">
        <v>14</v>
      </c>
      <c r="L18" s="24">
        <v>92.156400745415496</v>
      </c>
      <c r="M18" s="25">
        <v>83.280758286831556</v>
      </c>
      <c r="N18" s="26">
        <v>49.774575650314731</v>
      </c>
      <c r="O18" s="14"/>
      <c r="P18" s="27">
        <f t="shared" si="1"/>
        <v>2448.9641934086712</v>
      </c>
      <c r="Q18" s="28">
        <f t="shared" si="1"/>
        <v>949.48392522816653</v>
      </c>
      <c r="R18" s="29">
        <f t="shared" si="1"/>
        <v>296.55692172457515</v>
      </c>
    </row>
    <row r="19" spans="2:18" ht="13.8" customHeight="1" x14ac:dyDescent="0.3">
      <c r="B19" s="10">
        <v>16</v>
      </c>
      <c r="C19" s="11">
        <v>27506</v>
      </c>
      <c r="D19" s="12">
        <v>7322</v>
      </c>
      <c r="E19" s="13">
        <v>5701</v>
      </c>
      <c r="F19" s="14"/>
      <c r="G19" s="15">
        <v>0</v>
      </c>
      <c r="H19" s="12">
        <v>11401</v>
      </c>
      <c r="I19" s="16">
        <v>5958</v>
      </c>
      <c r="K19" s="10">
        <v>15</v>
      </c>
      <c r="L19" s="24">
        <v>94.921031049176293</v>
      </c>
      <c r="M19" s="25">
        <v>83.393544581262276</v>
      </c>
      <c r="N19" s="26">
        <v>50.521194285069448</v>
      </c>
      <c r="O19" s="14"/>
      <c r="P19" s="27">
        <f t="shared" si="1"/>
        <v>2522.431479100811</v>
      </c>
      <c r="Q19" s="28">
        <f t="shared" si="1"/>
        <v>950.76980177097118</v>
      </c>
      <c r="R19" s="29">
        <f t="shared" si="1"/>
        <v>301.00527555044374</v>
      </c>
    </row>
    <row r="20" spans="2:18" ht="13.8" customHeight="1" x14ac:dyDescent="0.3">
      <c r="B20" s="10">
        <v>17</v>
      </c>
      <c r="C20" s="11">
        <v>27506</v>
      </c>
      <c r="D20" s="12">
        <v>7322</v>
      </c>
      <c r="E20" s="13">
        <v>5701</v>
      </c>
      <c r="F20" s="14"/>
      <c r="G20" s="15">
        <v>0</v>
      </c>
      <c r="H20" s="12">
        <v>11401</v>
      </c>
      <c r="I20" s="16">
        <v>5958</v>
      </c>
      <c r="K20" s="10">
        <v>16</v>
      </c>
      <c r="L20" s="30">
        <v>0</v>
      </c>
      <c r="M20" s="25">
        <v>83.291681479066966</v>
      </c>
      <c r="N20" s="26">
        <v>51.27901219934548</v>
      </c>
      <c r="O20" s="14"/>
      <c r="P20" s="27">
        <v>0</v>
      </c>
      <c r="Q20" s="28">
        <f t="shared" si="1"/>
        <v>949.60846054284252</v>
      </c>
      <c r="R20" s="29">
        <f t="shared" si="1"/>
        <v>305.52035468370042</v>
      </c>
    </row>
    <row r="21" spans="2:18" ht="13.8" customHeight="1" x14ac:dyDescent="0.3">
      <c r="B21" s="10">
        <v>18</v>
      </c>
      <c r="C21" s="11">
        <v>27506</v>
      </c>
      <c r="D21" s="12">
        <v>7322</v>
      </c>
      <c r="E21" s="13">
        <v>5701</v>
      </c>
      <c r="F21" s="14"/>
      <c r="G21" s="15">
        <v>0</v>
      </c>
      <c r="H21" s="12">
        <v>11401</v>
      </c>
      <c r="I21" s="16">
        <v>5958</v>
      </c>
      <c r="K21" s="10">
        <v>17</v>
      </c>
      <c r="L21" s="30">
        <v>0</v>
      </c>
      <c r="M21" s="25">
        <v>83.96987300968307</v>
      </c>
      <c r="N21" s="26">
        <v>52.048197382335658</v>
      </c>
      <c r="O21" s="14"/>
      <c r="P21" s="27">
        <v>0</v>
      </c>
      <c r="Q21" s="28">
        <f t="shared" si="1"/>
        <v>957.34052218339673</v>
      </c>
      <c r="R21" s="29">
        <f t="shared" si="1"/>
        <v>310.10316000395585</v>
      </c>
    </row>
    <row r="22" spans="2:18" ht="13.8" customHeight="1" x14ac:dyDescent="0.3">
      <c r="B22" s="10">
        <v>19</v>
      </c>
      <c r="C22" s="11">
        <v>0</v>
      </c>
      <c r="D22" s="12">
        <v>7322</v>
      </c>
      <c r="E22" s="13">
        <v>5701</v>
      </c>
      <c r="F22" s="14"/>
      <c r="G22" s="15">
        <v>0</v>
      </c>
      <c r="H22" s="12">
        <v>0</v>
      </c>
      <c r="I22" s="16">
        <v>5958</v>
      </c>
      <c r="K22" s="10">
        <v>18</v>
      </c>
      <c r="L22" s="30">
        <v>0</v>
      </c>
      <c r="M22" s="25">
        <v>84.559595352392506</v>
      </c>
      <c r="N22" s="26">
        <v>52.828920343070692</v>
      </c>
      <c r="O22" s="14"/>
      <c r="P22" s="27">
        <v>0</v>
      </c>
      <c r="Q22" s="28">
        <f t="shared" ref="Q22:R28" si="2">M22/1000*H21</f>
        <v>964.06394661262698</v>
      </c>
      <c r="R22" s="29">
        <f t="shared" si="2"/>
        <v>314.75470740401516</v>
      </c>
    </row>
    <row r="23" spans="2:18" ht="13.8" customHeight="1" x14ac:dyDescent="0.3">
      <c r="B23" s="10">
        <v>20</v>
      </c>
      <c r="C23" s="11">
        <v>0</v>
      </c>
      <c r="D23" s="12">
        <v>7322</v>
      </c>
      <c r="E23" s="13">
        <v>5701</v>
      </c>
      <c r="F23" s="14"/>
      <c r="G23" s="15">
        <v>0</v>
      </c>
      <c r="H23" s="12">
        <v>0</v>
      </c>
      <c r="I23" s="16">
        <v>5958</v>
      </c>
      <c r="K23" s="10">
        <v>19</v>
      </c>
      <c r="L23" s="30">
        <v>0</v>
      </c>
      <c r="M23" s="25"/>
      <c r="N23" s="26">
        <v>53.621354148216746</v>
      </c>
      <c r="O23" s="14"/>
      <c r="P23" s="27">
        <v>0</v>
      </c>
      <c r="Q23" s="31">
        <v>0</v>
      </c>
      <c r="R23" s="29">
        <f t="shared" si="2"/>
        <v>319.47602801507537</v>
      </c>
    </row>
    <row r="24" spans="2:18" ht="13.8" customHeight="1" x14ac:dyDescent="0.3">
      <c r="B24" s="10">
        <v>21</v>
      </c>
      <c r="C24" s="11">
        <v>0</v>
      </c>
      <c r="D24" s="12">
        <v>7322</v>
      </c>
      <c r="E24" s="13">
        <v>5701</v>
      </c>
      <c r="F24" s="14"/>
      <c r="G24" s="15">
        <v>0</v>
      </c>
      <c r="H24" s="12">
        <v>0</v>
      </c>
      <c r="I24" s="16">
        <v>5958</v>
      </c>
      <c r="K24" s="10">
        <v>20</v>
      </c>
      <c r="L24" s="30">
        <v>0</v>
      </c>
      <c r="M24" s="25"/>
      <c r="N24" s="26">
        <v>54.425674460439993</v>
      </c>
      <c r="O24" s="14"/>
      <c r="P24" s="27">
        <v>0</v>
      </c>
      <c r="Q24" s="31">
        <v>0</v>
      </c>
      <c r="R24" s="29">
        <f t="shared" si="2"/>
        <v>324.26816843530145</v>
      </c>
    </row>
    <row r="25" spans="2:18" ht="13.8" customHeight="1" x14ac:dyDescent="0.3">
      <c r="B25" s="10">
        <v>22</v>
      </c>
      <c r="C25" s="11">
        <v>0</v>
      </c>
      <c r="D25" s="12">
        <v>7322</v>
      </c>
      <c r="E25" s="13">
        <v>5701</v>
      </c>
      <c r="F25" s="14"/>
      <c r="G25" s="15">
        <v>0</v>
      </c>
      <c r="H25" s="12">
        <v>0</v>
      </c>
      <c r="I25" s="16">
        <v>5958</v>
      </c>
      <c r="K25" s="10">
        <v>21</v>
      </c>
      <c r="L25" s="30">
        <v>0</v>
      </c>
      <c r="M25" s="25"/>
      <c r="N25" s="26">
        <v>55.242059577346581</v>
      </c>
      <c r="O25" s="14"/>
      <c r="P25" s="27">
        <v>0</v>
      </c>
      <c r="Q25" s="31">
        <v>0</v>
      </c>
      <c r="R25" s="29">
        <f t="shared" si="2"/>
        <v>329.13219096183093</v>
      </c>
    </row>
    <row r="26" spans="2:18" ht="13.8" customHeight="1" x14ac:dyDescent="0.3">
      <c r="B26" s="10">
        <v>23</v>
      </c>
      <c r="C26" s="11">
        <v>0</v>
      </c>
      <c r="D26" s="12">
        <v>7322</v>
      </c>
      <c r="E26" s="13">
        <v>5701</v>
      </c>
      <c r="F26" s="14"/>
      <c r="G26" s="15">
        <v>0</v>
      </c>
      <c r="H26" s="12">
        <v>0</v>
      </c>
      <c r="I26" s="16">
        <v>5958</v>
      </c>
      <c r="K26" s="10">
        <v>22</v>
      </c>
      <c r="L26" s="30">
        <v>0</v>
      </c>
      <c r="M26" s="25"/>
      <c r="N26" s="26">
        <v>56.070690471006777</v>
      </c>
      <c r="O26" s="14"/>
      <c r="P26" s="27">
        <v>0</v>
      </c>
      <c r="Q26" s="31">
        <v>0</v>
      </c>
      <c r="R26" s="29">
        <f t="shared" si="2"/>
        <v>334.06917382625835</v>
      </c>
    </row>
    <row r="27" spans="2:18" ht="13.8" customHeight="1" x14ac:dyDescent="0.3">
      <c r="B27" s="10">
        <v>24</v>
      </c>
      <c r="C27" s="11">
        <v>0</v>
      </c>
      <c r="D27" s="12">
        <v>7322</v>
      </c>
      <c r="E27" s="13">
        <v>5701</v>
      </c>
      <c r="F27" s="14"/>
      <c r="G27" s="15">
        <v>0</v>
      </c>
      <c r="H27" s="12">
        <v>0</v>
      </c>
      <c r="I27" s="16">
        <v>5958</v>
      </c>
      <c r="K27" s="10">
        <v>23</v>
      </c>
      <c r="L27" s="24">
        <v>0</v>
      </c>
      <c r="M27" s="25"/>
      <c r="N27" s="26">
        <v>56.911750828071874</v>
      </c>
      <c r="O27" s="14"/>
      <c r="P27" s="27">
        <v>0</v>
      </c>
      <c r="Q27" s="31">
        <v>0</v>
      </c>
      <c r="R27" s="29">
        <f t="shared" si="2"/>
        <v>339.08021143365221</v>
      </c>
    </row>
    <row r="28" spans="2:18" ht="13.8" customHeight="1" thickBot="1" x14ac:dyDescent="0.35">
      <c r="B28" s="32">
        <v>25</v>
      </c>
      <c r="C28" s="33">
        <v>0</v>
      </c>
      <c r="D28" s="34">
        <v>7322</v>
      </c>
      <c r="E28" s="35">
        <v>5701</v>
      </c>
      <c r="F28" s="36"/>
      <c r="G28" s="37">
        <v>0</v>
      </c>
      <c r="H28" s="34">
        <v>0</v>
      </c>
      <c r="I28" s="38">
        <v>5958</v>
      </c>
      <c r="K28" s="10">
        <v>24</v>
      </c>
      <c r="L28" s="24">
        <v>0</v>
      </c>
      <c r="M28" s="25"/>
      <c r="N28" s="26">
        <v>57.765427090492949</v>
      </c>
      <c r="O28" s="14"/>
      <c r="P28" s="27">
        <v>0</v>
      </c>
      <c r="Q28" s="31">
        <v>0</v>
      </c>
      <c r="R28" s="29">
        <f t="shared" si="2"/>
        <v>344.166414605157</v>
      </c>
    </row>
    <row r="29" spans="2:18" ht="13.8" customHeight="1" thickTop="1" thickBot="1" x14ac:dyDescent="0.35">
      <c r="B29" s="39" t="s">
        <v>13</v>
      </c>
      <c r="C29" s="40">
        <f>SUM(C4:C28)</f>
        <v>495108</v>
      </c>
      <c r="D29" s="41">
        <f>SUM(D4:D28)</f>
        <v>183050</v>
      </c>
      <c r="E29" s="42">
        <f>SUM(E4:E28)</f>
        <v>279997</v>
      </c>
      <c r="F29" s="43"/>
      <c r="G29" s="44">
        <f>SUM(G4:G28)</f>
        <v>398610</v>
      </c>
      <c r="H29" s="41">
        <f>SUM(H4:H28)</f>
        <v>205218</v>
      </c>
      <c r="I29" s="45">
        <f>SUM(I4:I28)</f>
        <v>218414</v>
      </c>
      <c r="K29" s="32">
        <v>25</v>
      </c>
      <c r="L29" s="46">
        <v>0</v>
      </c>
      <c r="M29" s="47"/>
      <c r="N29" s="48">
        <v>58.631908496850336</v>
      </c>
      <c r="O29" s="49"/>
      <c r="P29" s="50">
        <v>0</v>
      </c>
      <c r="Q29" s="51">
        <v>0</v>
      </c>
      <c r="R29" s="52">
        <f>N29/1000*I28</f>
        <v>349.3289108242343</v>
      </c>
    </row>
    <row r="30" spans="2:18" ht="13.8" customHeight="1" thickTop="1" thickBot="1" x14ac:dyDescent="0.35">
      <c r="B30" s="53"/>
      <c r="C30" s="54"/>
      <c r="D30" s="54"/>
      <c r="E30" s="54"/>
      <c r="F30" s="54"/>
      <c r="G30" s="54"/>
      <c r="H30" s="54"/>
      <c r="I30" s="54"/>
      <c r="K30" s="39" t="s">
        <v>14</v>
      </c>
      <c r="L30" s="40">
        <v>0</v>
      </c>
      <c r="M30" s="41">
        <v>0</v>
      </c>
      <c r="N30" s="42">
        <v>0</v>
      </c>
      <c r="O30" s="55"/>
      <c r="P30" s="56">
        <f>SUM(P5:P29)</f>
        <v>28796.715826137977</v>
      </c>
      <c r="Q30" s="57">
        <f>SUM(Q5:Q29)</f>
        <v>14215.233726762308</v>
      </c>
      <c r="R30" s="58">
        <f>SUM(R5:R29)</f>
        <v>10349.786529326153</v>
      </c>
    </row>
    <row r="31" spans="2:18" ht="15.6" thickTop="1" thickBot="1" x14ac:dyDescent="0.35">
      <c r="B31" s="59"/>
      <c r="C31" s="60"/>
      <c r="D31" s="60"/>
      <c r="E31" s="60"/>
      <c r="F31" s="60"/>
      <c r="G31" s="60"/>
      <c r="H31" s="60"/>
      <c r="I31" s="60"/>
      <c r="N31" s="89" t="s">
        <v>15</v>
      </c>
      <c r="O31" s="90"/>
      <c r="P31" s="61">
        <v>8.5000000000000006E-2</v>
      </c>
      <c r="Q31" s="62">
        <v>7.4300000000000005E-2</v>
      </c>
      <c r="R31" s="63">
        <v>8.8400000000000006E-2</v>
      </c>
    </row>
    <row r="32" spans="2:18" ht="15" thickBot="1" x14ac:dyDescent="0.35">
      <c r="B32" s="59"/>
      <c r="C32" s="60"/>
      <c r="D32" s="60"/>
      <c r="E32" s="60"/>
      <c r="F32" s="60"/>
      <c r="G32" s="60"/>
      <c r="H32" s="60"/>
      <c r="I32" s="60"/>
      <c r="N32" s="82" t="s">
        <v>16</v>
      </c>
      <c r="O32" s="83"/>
      <c r="P32" s="64">
        <f>P5+NPV(P31,P6:P29)</f>
        <v>15935.327787036562</v>
      </c>
      <c r="Q32" s="65">
        <f>Q5+NPV(Q31,Q6:Q29)</f>
        <v>7657.5575096533012</v>
      </c>
      <c r="R32" s="66">
        <f>R5+NPV(R31,R6:R29)</f>
        <v>5251.1619345375848</v>
      </c>
    </row>
    <row r="33" spans="2:18" ht="15" thickTop="1" x14ac:dyDescent="0.3">
      <c r="B33" s="59"/>
      <c r="C33" s="60"/>
      <c r="D33" s="60"/>
      <c r="E33" s="60"/>
      <c r="F33" s="60"/>
      <c r="G33" s="60"/>
      <c r="H33" s="60"/>
      <c r="I33" s="60"/>
    </row>
    <row r="34" spans="2:18" ht="15" thickBot="1" x14ac:dyDescent="0.35"/>
    <row r="35" spans="2:18" ht="16.8" thickTop="1" thickBot="1" x14ac:dyDescent="0.35">
      <c r="B35" s="91" t="s">
        <v>17</v>
      </c>
      <c r="C35" s="92"/>
      <c r="D35" s="92"/>
      <c r="E35" s="92"/>
      <c r="F35" s="92"/>
      <c r="G35" s="92"/>
      <c r="H35" s="92"/>
      <c r="I35" s="93"/>
      <c r="K35" s="84" t="s">
        <v>21</v>
      </c>
      <c r="L35" s="85"/>
      <c r="M35" s="85"/>
      <c r="N35" s="85"/>
      <c r="O35" s="85"/>
      <c r="P35" s="85"/>
      <c r="Q35" s="85"/>
      <c r="R35" s="86"/>
    </row>
    <row r="36" spans="2:18" ht="16.2" thickBot="1" x14ac:dyDescent="0.35">
      <c r="B36" s="1" t="s">
        <v>1</v>
      </c>
      <c r="C36" s="2" t="s">
        <v>2</v>
      </c>
      <c r="D36" s="3" t="s">
        <v>3</v>
      </c>
      <c r="E36" s="4" t="s">
        <v>4</v>
      </c>
      <c r="F36" s="5"/>
      <c r="G36" s="6" t="s">
        <v>10</v>
      </c>
      <c r="H36" s="3" t="s">
        <v>11</v>
      </c>
      <c r="I36" s="7" t="s">
        <v>12</v>
      </c>
      <c r="K36" s="8"/>
      <c r="L36" s="87" t="s">
        <v>18</v>
      </c>
      <c r="M36" s="87"/>
      <c r="N36" s="87"/>
      <c r="O36" s="9"/>
      <c r="P36" s="87" t="s">
        <v>9</v>
      </c>
      <c r="Q36" s="87"/>
      <c r="R36" s="88"/>
    </row>
    <row r="37" spans="2:18" ht="15" thickBot="1" x14ac:dyDescent="0.35">
      <c r="B37" s="10">
        <v>1</v>
      </c>
      <c r="C37" s="67">
        <v>1.2749999999999999</v>
      </c>
      <c r="D37" s="68">
        <v>1.6</v>
      </c>
      <c r="E37" s="69">
        <v>2.83</v>
      </c>
      <c r="F37" s="70"/>
      <c r="G37" s="71">
        <v>1.964</v>
      </c>
      <c r="H37" s="68">
        <v>1.63</v>
      </c>
      <c r="I37" s="72">
        <v>2.13</v>
      </c>
      <c r="K37" s="17" t="s">
        <v>1</v>
      </c>
      <c r="L37" s="18" t="s">
        <v>10</v>
      </c>
      <c r="M37" s="19" t="s">
        <v>11</v>
      </c>
      <c r="N37" s="4" t="s">
        <v>12</v>
      </c>
      <c r="O37" s="20"/>
      <c r="P37" s="21" t="s">
        <v>10</v>
      </c>
      <c r="Q37" s="19" t="s">
        <v>11</v>
      </c>
      <c r="R37" s="22" t="s">
        <v>12</v>
      </c>
    </row>
    <row r="38" spans="2:18" x14ac:dyDescent="0.3">
      <c r="B38" s="10">
        <v>2</v>
      </c>
      <c r="C38" s="67">
        <v>1.2749999999999999</v>
      </c>
      <c r="D38" s="68">
        <v>1.6</v>
      </c>
      <c r="E38" s="69">
        <v>2.83</v>
      </c>
      <c r="F38" s="70"/>
      <c r="G38" s="71">
        <v>1.964</v>
      </c>
      <c r="H38" s="68">
        <v>1.63</v>
      </c>
      <c r="I38" s="72">
        <v>2.13</v>
      </c>
      <c r="K38" s="10">
        <v>1</v>
      </c>
      <c r="L38" s="24">
        <v>70.980504587155963</v>
      </c>
      <c r="M38" s="25">
        <v>87.533060499493274</v>
      </c>
      <c r="N38" s="26">
        <v>15.426632534393612</v>
      </c>
      <c r="O38" s="14"/>
      <c r="P38" s="27">
        <f t="shared" ref="P38:R53" si="3">L38*G37</f>
        <v>139.4057110091743</v>
      </c>
      <c r="Q38" s="28">
        <f t="shared" si="3"/>
        <v>142.67888861417401</v>
      </c>
      <c r="R38" s="29">
        <f t="shared" si="3"/>
        <v>32.858727298258394</v>
      </c>
    </row>
    <row r="39" spans="2:18" x14ac:dyDescent="0.3">
      <c r="B39" s="10">
        <v>3</v>
      </c>
      <c r="C39" s="67">
        <v>1.2749999999999999</v>
      </c>
      <c r="D39" s="68">
        <v>1.6</v>
      </c>
      <c r="E39" s="69">
        <v>2.83</v>
      </c>
      <c r="F39" s="70"/>
      <c r="G39" s="71">
        <v>1.964</v>
      </c>
      <c r="H39" s="68">
        <v>1.63</v>
      </c>
      <c r="I39" s="72">
        <v>2.13</v>
      </c>
      <c r="K39" s="10">
        <v>2</v>
      </c>
      <c r="L39" s="24">
        <v>74.415137614678898</v>
      </c>
      <c r="M39" s="25">
        <v>89.721367314067621</v>
      </c>
      <c r="N39" s="26">
        <v>15.658032022409515</v>
      </c>
      <c r="O39" s="14"/>
      <c r="P39" s="27">
        <f t="shared" si="3"/>
        <v>146.15133027522936</v>
      </c>
      <c r="Q39" s="28">
        <f t="shared" si="3"/>
        <v>146.24582872193022</v>
      </c>
      <c r="R39" s="29">
        <f t="shared" si="3"/>
        <v>33.351608207732262</v>
      </c>
    </row>
    <row r="40" spans="2:18" x14ac:dyDescent="0.3">
      <c r="B40" s="10">
        <v>4</v>
      </c>
      <c r="C40" s="67">
        <v>1.2749999999999999</v>
      </c>
      <c r="D40" s="68">
        <v>1.6</v>
      </c>
      <c r="E40" s="69">
        <v>2.83</v>
      </c>
      <c r="F40" s="70"/>
      <c r="G40" s="71">
        <v>1.964</v>
      </c>
      <c r="H40" s="68">
        <v>1.63</v>
      </c>
      <c r="I40" s="72">
        <v>2.13</v>
      </c>
      <c r="K40" s="10">
        <v>3</v>
      </c>
      <c r="L40" s="24">
        <v>217.56880733944953</v>
      </c>
      <c r="M40" s="25">
        <v>91.964303007354331</v>
      </c>
      <c r="N40" s="26">
        <v>15.892902502745656</v>
      </c>
      <c r="O40" s="14"/>
      <c r="P40" s="27">
        <f t="shared" si="3"/>
        <v>427.30513761467887</v>
      </c>
      <c r="Q40" s="28">
        <f t="shared" si="3"/>
        <v>149.90181390198754</v>
      </c>
      <c r="R40" s="29">
        <f t="shared" si="3"/>
        <v>33.851882330848248</v>
      </c>
    </row>
    <row r="41" spans="2:18" x14ac:dyDescent="0.3">
      <c r="B41" s="10">
        <v>5</v>
      </c>
      <c r="C41" s="67">
        <v>1.2749999999999999</v>
      </c>
      <c r="D41" s="68">
        <v>1.6</v>
      </c>
      <c r="E41" s="69">
        <v>2.83</v>
      </c>
      <c r="F41" s="70"/>
      <c r="G41" s="71">
        <v>1.964</v>
      </c>
      <c r="H41" s="68">
        <v>1.63</v>
      </c>
      <c r="I41" s="72">
        <v>2.13</v>
      </c>
      <c r="K41" s="10">
        <v>4</v>
      </c>
      <c r="L41" s="24">
        <v>217.56880733944953</v>
      </c>
      <c r="M41" s="25">
        <v>94.263443412393187</v>
      </c>
      <c r="N41" s="26">
        <v>16.131296040286838</v>
      </c>
      <c r="O41" s="14"/>
      <c r="P41" s="27">
        <f t="shared" si="3"/>
        <v>427.30513761467887</v>
      </c>
      <c r="Q41" s="28">
        <f t="shared" si="3"/>
        <v>153.64941276220088</v>
      </c>
      <c r="R41" s="29">
        <f t="shared" si="3"/>
        <v>34.359660565810962</v>
      </c>
    </row>
    <row r="42" spans="2:18" x14ac:dyDescent="0.3">
      <c r="B42" s="10">
        <v>6</v>
      </c>
      <c r="C42" s="67">
        <v>1.2749999999999999</v>
      </c>
      <c r="D42" s="68">
        <v>1.6</v>
      </c>
      <c r="E42" s="69">
        <v>2.83</v>
      </c>
      <c r="F42" s="70"/>
      <c r="G42" s="71">
        <v>1.964</v>
      </c>
      <c r="H42" s="68">
        <v>1.63</v>
      </c>
      <c r="I42" s="72">
        <v>2.13</v>
      </c>
      <c r="K42" s="10">
        <v>5</v>
      </c>
      <c r="L42" s="24">
        <v>217.56880733944953</v>
      </c>
      <c r="M42" s="25">
        <v>96.62010172338401</v>
      </c>
      <c r="N42" s="26">
        <v>16.373265480891138</v>
      </c>
      <c r="O42" s="14"/>
      <c r="P42" s="27">
        <f t="shared" si="3"/>
        <v>427.30513761467887</v>
      </c>
      <c r="Q42" s="28">
        <f t="shared" si="3"/>
        <v>157.49076580911591</v>
      </c>
      <c r="R42" s="29">
        <f t="shared" si="3"/>
        <v>34.875055474298122</v>
      </c>
    </row>
    <row r="43" spans="2:18" x14ac:dyDescent="0.3">
      <c r="B43" s="10">
        <v>7</v>
      </c>
      <c r="C43" s="67">
        <v>1.2749999999999999</v>
      </c>
      <c r="D43" s="68">
        <v>1.6</v>
      </c>
      <c r="E43" s="69">
        <v>2.83</v>
      </c>
      <c r="F43" s="70"/>
      <c r="G43" s="71">
        <v>1.964</v>
      </c>
      <c r="H43" s="68">
        <v>1.63</v>
      </c>
      <c r="I43" s="72">
        <v>2.13</v>
      </c>
      <c r="K43" s="10">
        <v>6</v>
      </c>
      <c r="L43" s="24">
        <v>217.56880733944953</v>
      </c>
      <c r="M43" s="25">
        <v>99.035591134526612</v>
      </c>
      <c r="N43" s="26">
        <v>16.618864463104504</v>
      </c>
      <c r="O43" s="14"/>
      <c r="P43" s="27">
        <f t="shared" si="3"/>
        <v>427.30513761467887</v>
      </c>
      <c r="Q43" s="28">
        <f t="shared" si="3"/>
        <v>161.42801354927838</v>
      </c>
      <c r="R43" s="29">
        <f t="shared" si="3"/>
        <v>35.398181306412596</v>
      </c>
    </row>
    <row r="44" spans="2:18" x14ac:dyDescent="0.3">
      <c r="B44" s="10">
        <v>8</v>
      </c>
      <c r="C44" s="67">
        <v>1.2749999999999999</v>
      </c>
      <c r="D44" s="68">
        <v>1.6</v>
      </c>
      <c r="E44" s="69">
        <v>2.83</v>
      </c>
      <c r="F44" s="70"/>
      <c r="G44" s="71">
        <v>1.964</v>
      </c>
      <c r="H44" s="68">
        <v>1.63</v>
      </c>
      <c r="I44" s="72">
        <v>2.13</v>
      </c>
      <c r="K44" s="10">
        <v>7</v>
      </c>
      <c r="L44" s="24">
        <v>217.56880733944953</v>
      </c>
      <c r="M44" s="25">
        <v>101.51148747886077</v>
      </c>
      <c r="N44" s="26">
        <v>16.868147430051071</v>
      </c>
      <c r="O44" s="14"/>
      <c r="P44" s="27">
        <f t="shared" si="3"/>
        <v>427.30513761467887</v>
      </c>
      <c r="Q44" s="28">
        <f t="shared" si="3"/>
        <v>165.46372459054305</v>
      </c>
      <c r="R44" s="29">
        <f t="shared" si="3"/>
        <v>35.929154026008781</v>
      </c>
    </row>
    <row r="45" spans="2:18" x14ac:dyDescent="0.3">
      <c r="B45" s="10">
        <v>9</v>
      </c>
      <c r="C45" s="67">
        <v>1.2749999999999999</v>
      </c>
      <c r="D45" s="68">
        <v>1.6</v>
      </c>
      <c r="E45" s="69">
        <v>1.1599999999999999</v>
      </c>
      <c r="F45" s="70"/>
      <c r="G45" s="71">
        <v>1.964</v>
      </c>
      <c r="H45" s="68">
        <v>1.63</v>
      </c>
      <c r="I45" s="72">
        <v>0.46</v>
      </c>
      <c r="K45" s="10">
        <v>8</v>
      </c>
      <c r="L45" s="24">
        <v>217.56880733944953</v>
      </c>
      <c r="M45" s="25">
        <v>104.0491039505863</v>
      </c>
      <c r="N45" s="26">
        <v>17.121169641501837</v>
      </c>
      <c r="O45" s="14"/>
      <c r="P45" s="27">
        <f t="shared" si="3"/>
        <v>427.30513761467887</v>
      </c>
      <c r="Q45" s="28">
        <f t="shared" si="3"/>
        <v>169.60003943945566</v>
      </c>
      <c r="R45" s="29">
        <f t="shared" si="3"/>
        <v>36.468091336398913</v>
      </c>
    </row>
    <row r="46" spans="2:18" x14ac:dyDescent="0.3">
      <c r="B46" s="10">
        <v>10</v>
      </c>
      <c r="C46" s="67">
        <v>1.2749999999999999</v>
      </c>
      <c r="D46" s="68">
        <v>1.6</v>
      </c>
      <c r="E46" s="69">
        <v>1.1599999999999999</v>
      </c>
      <c r="F46" s="70"/>
      <c r="G46" s="71">
        <v>1.964</v>
      </c>
      <c r="H46" s="68">
        <v>1.63</v>
      </c>
      <c r="I46" s="72">
        <v>0.46</v>
      </c>
      <c r="K46" s="10">
        <v>9</v>
      </c>
      <c r="L46" s="24">
        <v>217.56880733944953</v>
      </c>
      <c r="M46" s="25">
        <v>106.65054166042295</v>
      </c>
      <c r="N46" s="26">
        <v>17.377987186124361</v>
      </c>
      <c r="O46" s="14"/>
      <c r="P46" s="27">
        <f t="shared" si="3"/>
        <v>427.30513761467887</v>
      </c>
      <c r="Q46" s="28">
        <f t="shared" si="3"/>
        <v>173.8403829064894</v>
      </c>
      <c r="R46" s="29">
        <f t="shared" si="3"/>
        <v>7.9938741056172065</v>
      </c>
    </row>
    <row r="47" spans="2:18" x14ac:dyDescent="0.3">
      <c r="B47" s="10">
        <v>11</v>
      </c>
      <c r="C47" s="67">
        <v>1.2749999999999999</v>
      </c>
      <c r="D47" s="68">
        <v>1.6</v>
      </c>
      <c r="E47" s="69">
        <v>1.1599999999999999</v>
      </c>
      <c r="F47" s="70"/>
      <c r="G47" s="71">
        <v>1.964</v>
      </c>
      <c r="H47" s="68">
        <v>1.63</v>
      </c>
      <c r="I47" s="72">
        <v>0.46</v>
      </c>
      <c r="K47" s="10">
        <v>10</v>
      </c>
      <c r="L47" s="24">
        <v>217.56880733944953</v>
      </c>
      <c r="M47" s="25">
        <v>109.31658852489053</v>
      </c>
      <c r="N47" s="26">
        <v>17.638656993916225</v>
      </c>
      <c r="O47" s="14"/>
      <c r="P47" s="27">
        <f t="shared" si="3"/>
        <v>427.30513761467887</v>
      </c>
      <c r="Q47" s="28">
        <f t="shared" si="3"/>
        <v>178.18603929557156</v>
      </c>
      <c r="R47" s="29">
        <f t="shared" si="3"/>
        <v>8.1137822172014644</v>
      </c>
    </row>
    <row r="48" spans="2:18" x14ac:dyDescent="0.3">
      <c r="B48" s="10">
        <v>12</v>
      </c>
      <c r="C48" s="67">
        <v>1.2749999999999999</v>
      </c>
      <c r="D48" s="68">
        <v>1.6</v>
      </c>
      <c r="E48" s="69">
        <v>1.1599999999999999</v>
      </c>
      <c r="F48" s="70"/>
      <c r="G48" s="71">
        <v>1.964</v>
      </c>
      <c r="H48" s="68">
        <v>1.63</v>
      </c>
      <c r="I48" s="72">
        <v>0.46</v>
      </c>
      <c r="K48" s="10">
        <v>11</v>
      </c>
      <c r="L48" s="24">
        <v>217.56880733944953</v>
      </c>
      <c r="M48" s="25">
        <v>112.0496082935488</v>
      </c>
      <c r="N48" s="26">
        <v>17.903236848824967</v>
      </c>
      <c r="O48" s="14"/>
      <c r="P48" s="27">
        <f t="shared" si="3"/>
        <v>427.30513761467887</v>
      </c>
      <c r="Q48" s="28">
        <f t="shared" si="3"/>
        <v>182.64086151848454</v>
      </c>
      <c r="R48" s="29">
        <f t="shared" si="3"/>
        <v>8.2354889504594855</v>
      </c>
    </row>
    <row r="49" spans="2:18" x14ac:dyDescent="0.3">
      <c r="B49" s="10">
        <v>13</v>
      </c>
      <c r="C49" s="67">
        <v>1.2749999999999999</v>
      </c>
      <c r="D49" s="68">
        <v>1.6</v>
      </c>
      <c r="E49" s="69">
        <v>1.1599999999999999</v>
      </c>
      <c r="F49" s="70"/>
      <c r="G49" s="71">
        <v>1.964</v>
      </c>
      <c r="H49" s="68">
        <v>1.63</v>
      </c>
      <c r="I49" s="72">
        <v>0.46</v>
      </c>
      <c r="K49" s="10">
        <v>12</v>
      </c>
      <c r="L49" s="24">
        <v>217.56880733944953</v>
      </c>
      <c r="M49" s="25">
        <v>114.8509141605975</v>
      </c>
      <c r="N49" s="26">
        <v>18.17178540155734</v>
      </c>
      <c r="O49" s="14"/>
      <c r="P49" s="27">
        <f t="shared" si="3"/>
        <v>427.30513761467887</v>
      </c>
      <c r="Q49" s="28">
        <f t="shared" si="3"/>
        <v>187.20699008177391</v>
      </c>
      <c r="R49" s="29">
        <f t="shared" si="3"/>
        <v>8.359021284716377</v>
      </c>
    </row>
    <row r="50" spans="2:18" x14ac:dyDescent="0.3">
      <c r="B50" s="10">
        <v>14</v>
      </c>
      <c r="C50" s="67">
        <v>1.2749999999999999</v>
      </c>
      <c r="D50" s="68">
        <v>1.6</v>
      </c>
      <c r="E50" s="69">
        <v>1.1599999999999999</v>
      </c>
      <c r="F50" s="70"/>
      <c r="G50" s="71">
        <v>1.964</v>
      </c>
      <c r="H50" s="68">
        <v>1.63</v>
      </c>
      <c r="I50" s="72">
        <v>0.46</v>
      </c>
      <c r="K50" s="10">
        <v>13</v>
      </c>
      <c r="L50" s="24">
        <v>217.56880733944953</v>
      </c>
      <c r="M50" s="25">
        <v>117.72208195907645</v>
      </c>
      <c r="N50" s="26">
        <v>18.444362182580697</v>
      </c>
      <c r="O50" s="14"/>
      <c r="P50" s="27">
        <f t="shared" si="3"/>
        <v>427.30513761467887</v>
      </c>
      <c r="Q50" s="28">
        <f t="shared" si="3"/>
        <v>191.88699359329459</v>
      </c>
      <c r="R50" s="29">
        <f t="shared" si="3"/>
        <v>8.4844066039871215</v>
      </c>
    </row>
    <row r="51" spans="2:18" x14ac:dyDescent="0.3">
      <c r="B51" s="10">
        <v>15</v>
      </c>
      <c r="C51" s="67">
        <v>1.2749999999999999</v>
      </c>
      <c r="D51" s="68">
        <v>1.6</v>
      </c>
      <c r="E51" s="69">
        <v>1.1599999999999999</v>
      </c>
      <c r="F51" s="70"/>
      <c r="G51" s="71">
        <v>1.964</v>
      </c>
      <c r="H51" s="68">
        <v>1.63</v>
      </c>
      <c r="I51" s="72">
        <v>0.46</v>
      </c>
      <c r="K51" s="10">
        <v>14</v>
      </c>
      <c r="L51" s="24">
        <v>217.56880733944953</v>
      </c>
      <c r="M51" s="25">
        <v>120.66521279970536</v>
      </c>
      <c r="N51" s="26">
        <v>18.721027615319407</v>
      </c>
      <c r="O51" s="14"/>
      <c r="P51" s="27">
        <f t="shared" si="3"/>
        <v>427.30513761467887</v>
      </c>
      <c r="Q51" s="28">
        <f t="shared" si="3"/>
        <v>196.68429686351973</v>
      </c>
      <c r="R51" s="29">
        <f t="shared" si="3"/>
        <v>8.6116727030469278</v>
      </c>
    </row>
    <row r="52" spans="2:18" x14ac:dyDescent="0.3">
      <c r="B52" s="10">
        <v>16</v>
      </c>
      <c r="C52" s="67">
        <v>1.2749999999999999</v>
      </c>
      <c r="D52" s="68">
        <v>1.6</v>
      </c>
      <c r="E52" s="69">
        <v>1.1599999999999999</v>
      </c>
      <c r="F52" s="70"/>
      <c r="G52" s="71">
        <v>0</v>
      </c>
      <c r="H52" s="68">
        <v>1.63</v>
      </c>
      <c r="I52" s="72">
        <v>0.46</v>
      </c>
      <c r="K52" s="10">
        <v>15</v>
      </c>
      <c r="L52" s="24">
        <v>217.56880733944953</v>
      </c>
      <c r="M52" s="25">
        <v>123.68188251552398</v>
      </c>
      <c r="N52" s="26">
        <v>19.001843029549196</v>
      </c>
      <c r="O52" s="14"/>
      <c r="P52" s="27">
        <f t="shared" si="3"/>
        <v>427.30513761467887</v>
      </c>
      <c r="Q52" s="28">
        <f t="shared" si="3"/>
        <v>201.60146850030407</v>
      </c>
      <c r="R52" s="29">
        <f t="shared" si="3"/>
        <v>8.7408477935926303</v>
      </c>
    </row>
    <row r="53" spans="2:18" x14ac:dyDescent="0.3">
      <c r="B53" s="10">
        <v>17</v>
      </c>
      <c r="C53" s="67">
        <v>1.2749999999999999</v>
      </c>
      <c r="D53" s="68">
        <v>1.6</v>
      </c>
      <c r="E53" s="69">
        <v>1.1599999999999999</v>
      </c>
      <c r="F53" s="70"/>
      <c r="G53" s="71">
        <v>0</v>
      </c>
      <c r="H53" s="68">
        <v>1.63</v>
      </c>
      <c r="I53" s="72">
        <v>0.46</v>
      </c>
      <c r="K53" s="10">
        <v>16</v>
      </c>
      <c r="L53" s="30">
        <v>0</v>
      </c>
      <c r="M53" s="25">
        <v>126.77392957841209</v>
      </c>
      <c r="N53" s="26">
        <v>19.286870674992432</v>
      </c>
      <c r="O53" s="14"/>
      <c r="P53" s="27">
        <v>0</v>
      </c>
      <c r="Q53" s="28">
        <f t="shared" si="3"/>
        <v>206.64150521281169</v>
      </c>
      <c r="R53" s="29">
        <f t="shared" si="3"/>
        <v>8.8719605104965193</v>
      </c>
    </row>
    <row r="54" spans="2:18" x14ac:dyDescent="0.3">
      <c r="B54" s="10">
        <v>18</v>
      </c>
      <c r="C54" s="67">
        <v>1.2749999999999999</v>
      </c>
      <c r="D54" s="68">
        <v>1.6</v>
      </c>
      <c r="E54" s="69">
        <v>1.1599999999999999</v>
      </c>
      <c r="F54" s="70"/>
      <c r="G54" s="71">
        <v>0</v>
      </c>
      <c r="H54" s="68">
        <v>1.63</v>
      </c>
      <c r="I54" s="72">
        <v>0.46</v>
      </c>
      <c r="K54" s="10">
        <v>17</v>
      </c>
      <c r="L54" s="30">
        <v>0</v>
      </c>
      <c r="M54" s="25">
        <v>129.94319246024941</v>
      </c>
      <c r="N54" s="26">
        <v>19.576173735117315</v>
      </c>
      <c r="O54" s="14"/>
      <c r="P54" s="27">
        <v>0</v>
      </c>
      <c r="Q54" s="28">
        <f t="shared" ref="Q54:R61" si="4">M54*H53</f>
        <v>211.80740371020653</v>
      </c>
      <c r="R54" s="29">
        <f t="shared" si="4"/>
        <v>9.0050399181539653</v>
      </c>
    </row>
    <row r="55" spans="2:18" x14ac:dyDescent="0.3">
      <c r="B55" s="10">
        <v>19</v>
      </c>
      <c r="C55" s="67">
        <v>0</v>
      </c>
      <c r="D55" s="68">
        <v>1.6</v>
      </c>
      <c r="E55" s="69">
        <v>1.1599999999999999</v>
      </c>
      <c r="F55" s="70"/>
      <c r="G55" s="71">
        <v>0</v>
      </c>
      <c r="H55" s="68">
        <v>0</v>
      </c>
      <c r="I55" s="72">
        <v>0.46</v>
      </c>
      <c r="K55" s="10">
        <v>18</v>
      </c>
      <c r="L55" s="30">
        <v>0</v>
      </c>
      <c r="M55" s="25">
        <v>133.19177227175561</v>
      </c>
      <c r="N55" s="26">
        <v>19.869816341144073</v>
      </c>
      <c r="O55" s="14"/>
      <c r="P55" s="27">
        <v>0</v>
      </c>
      <c r="Q55" s="28">
        <f t="shared" si="4"/>
        <v>217.10258880296163</v>
      </c>
      <c r="R55" s="29">
        <f t="shared" si="4"/>
        <v>9.140115516926274</v>
      </c>
    </row>
    <row r="56" spans="2:18" x14ac:dyDescent="0.3">
      <c r="B56" s="10">
        <v>20</v>
      </c>
      <c r="C56" s="67">
        <v>0</v>
      </c>
      <c r="D56" s="68">
        <v>1.6</v>
      </c>
      <c r="E56" s="69">
        <v>1.1599999999999999</v>
      </c>
      <c r="F56" s="70"/>
      <c r="G56" s="71">
        <v>0</v>
      </c>
      <c r="H56" s="68">
        <v>0</v>
      </c>
      <c r="I56" s="72">
        <v>0.46</v>
      </c>
      <c r="K56" s="10">
        <v>19</v>
      </c>
      <c r="L56" s="30">
        <v>0</v>
      </c>
      <c r="M56" s="25"/>
      <c r="N56" s="26">
        <v>20.167863586261234</v>
      </c>
      <c r="O56" s="14"/>
      <c r="P56" s="27">
        <v>0</v>
      </c>
      <c r="Q56" s="31">
        <v>0</v>
      </c>
      <c r="R56" s="29">
        <f t="shared" si="4"/>
        <v>9.2772172496801684</v>
      </c>
    </row>
    <row r="57" spans="2:18" x14ac:dyDescent="0.3">
      <c r="B57" s="10">
        <v>21</v>
      </c>
      <c r="C57" s="67">
        <v>0</v>
      </c>
      <c r="D57" s="68">
        <v>1.6</v>
      </c>
      <c r="E57" s="69">
        <v>1.1599999999999999</v>
      </c>
      <c r="F57" s="70"/>
      <c r="G57" s="71">
        <v>0</v>
      </c>
      <c r="H57" s="68">
        <v>0</v>
      </c>
      <c r="I57" s="72">
        <v>0.46</v>
      </c>
      <c r="K57" s="10">
        <v>20</v>
      </c>
      <c r="L57" s="30">
        <v>0</v>
      </c>
      <c r="M57" s="25"/>
      <c r="N57" s="26">
        <v>20.470381540055151</v>
      </c>
      <c r="O57" s="14"/>
      <c r="P57" s="27">
        <v>0</v>
      </c>
      <c r="Q57" s="31">
        <v>0</v>
      </c>
      <c r="R57" s="29">
        <f t="shared" si="4"/>
        <v>9.4163755084253697</v>
      </c>
    </row>
    <row r="58" spans="2:18" x14ac:dyDescent="0.3">
      <c r="B58" s="10">
        <v>22</v>
      </c>
      <c r="C58" s="67">
        <v>0</v>
      </c>
      <c r="D58" s="68">
        <v>1.6</v>
      </c>
      <c r="E58" s="69">
        <v>1.1599999999999999</v>
      </c>
      <c r="F58" s="70"/>
      <c r="G58" s="71">
        <v>0</v>
      </c>
      <c r="H58" s="68">
        <v>0</v>
      </c>
      <c r="I58" s="72">
        <v>0.46</v>
      </c>
      <c r="K58" s="10">
        <v>21</v>
      </c>
      <c r="L58" s="30">
        <v>0</v>
      </c>
      <c r="M58" s="25"/>
      <c r="N58" s="26">
        <v>20.777437263155974</v>
      </c>
      <c r="O58" s="14"/>
      <c r="P58" s="27">
        <v>0</v>
      </c>
      <c r="Q58" s="31">
        <v>0</v>
      </c>
      <c r="R58" s="29">
        <f t="shared" si="4"/>
        <v>9.5576211410517491</v>
      </c>
    </row>
    <row r="59" spans="2:18" x14ac:dyDescent="0.3">
      <c r="B59" s="10">
        <v>23</v>
      </c>
      <c r="C59" s="67">
        <v>0</v>
      </c>
      <c r="D59" s="68">
        <v>1.6</v>
      </c>
      <c r="E59" s="69">
        <v>1.1599999999999999</v>
      </c>
      <c r="F59" s="70"/>
      <c r="G59" s="71">
        <v>0</v>
      </c>
      <c r="H59" s="68">
        <v>0</v>
      </c>
      <c r="I59" s="72">
        <v>0.46</v>
      </c>
      <c r="K59" s="10">
        <v>22</v>
      </c>
      <c r="L59" s="30">
        <v>0</v>
      </c>
      <c r="M59" s="25"/>
      <c r="N59" s="26">
        <v>21.089098822103313</v>
      </c>
      <c r="O59" s="14"/>
      <c r="P59" s="27">
        <v>0</v>
      </c>
      <c r="Q59" s="31">
        <v>0</v>
      </c>
      <c r="R59" s="29">
        <f t="shared" si="4"/>
        <v>9.7009854581675246</v>
      </c>
    </row>
    <row r="60" spans="2:18" x14ac:dyDescent="0.3">
      <c r="B60" s="10">
        <v>24</v>
      </c>
      <c r="C60" s="67">
        <v>0</v>
      </c>
      <c r="D60" s="68">
        <v>1.6</v>
      </c>
      <c r="E60" s="69">
        <v>1.1599999999999999</v>
      </c>
      <c r="F60" s="70"/>
      <c r="G60" s="71">
        <v>0</v>
      </c>
      <c r="H60" s="68">
        <v>0</v>
      </c>
      <c r="I60" s="72">
        <v>0.46</v>
      </c>
      <c r="K60" s="10">
        <v>23</v>
      </c>
      <c r="L60" s="24">
        <v>0</v>
      </c>
      <c r="M60" s="25"/>
      <c r="N60" s="26">
        <v>21.40543530443486</v>
      </c>
      <c r="O60" s="14"/>
      <c r="P60" s="27">
        <v>0</v>
      </c>
      <c r="Q60" s="31">
        <v>0</v>
      </c>
      <c r="R60" s="29">
        <f t="shared" si="4"/>
        <v>9.8465002400400365</v>
      </c>
    </row>
    <row r="61" spans="2:18" ht="15" thickBot="1" x14ac:dyDescent="0.35">
      <c r="B61" s="73">
        <v>25</v>
      </c>
      <c r="C61" s="74">
        <v>0</v>
      </c>
      <c r="D61" s="75">
        <v>1.6</v>
      </c>
      <c r="E61" s="76">
        <v>1.1599999999999999</v>
      </c>
      <c r="F61" s="77"/>
      <c r="G61" s="78">
        <v>0</v>
      </c>
      <c r="H61" s="75">
        <v>0</v>
      </c>
      <c r="I61" s="79">
        <v>0.46</v>
      </c>
      <c r="K61" s="10">
        <v>24</v>
      </c>
      <c r="L61" s="24">
        <v>0</v>
      </c>
      <c r="M61" s="25"/>
      <c r="N61" s="26">
        <v>21.72651683400138</v>
      </c>
      <c r="O61" s="14"/>
      <c r="P61" s="27">
        <v>0</v>
      </c>
      <c r="Q61" s="31">
        <v>0</v>
      </c>
      <c r="R61" s="29">
        <f t="shared" si="4"/>
        <v>9.9941977436406351</v>
      </c>
    </row>
    <row r="62" spans="2:18" ht="15.6" thickTop="1" thickBot="1" x14ac:dyDescent="0.35">
      <c r="K62" s="32">
        <v>25</v>
      </c>
      <c r="L62" s="46">
        <v>0</v>
      </c>
      <c r="M62" s="47"/>
      <c r="N62" s="48">
        <v>22.0524145865114</v>
      </c>
      <c r="O62" s="49"/>
      <c r="P62" s="50">
        <v>0</v>
      </c>
      <c r="Q62" s="51">
        <v>0</v>
      </c>
      <c r="R62" s="52">
        <f>N62*I61</f>
        <v>10.144110709795244</v>
      </c>
    </row>
    <row r="63" spans="2:18" ht="15.6" thickTop="1" thickBot="1" x14ac:dyDescent="0.35">
      <c r="K63" s="39" t="s">
        <v>14</v>
      </c>
      <c r="L63" s="40">
        <v>0</v>
      </c>
      <c r="M63" s="41">
        <v>0</v>
      </c>
      <c r="N63" s="42">
        <v>0</v>
      </c>
      <c r="O63" s="55"/>
      <c r="P63" s="56">
        <f>SUM(P38:P62)</f>
        <v>5840.5238302752268</v>
      </c>
      <c r="Q63" s="57">
        <f>SUM(Q38:Q62)</f>
        <v>3194.0570178741036</v>
      </c>
      <c r="R63" s="58">
        <f>SUM(R38:R62)</f>
        <v>430.58557820076703</v>
      </c>
    </row>
    <row r="64" spans="2:18" ht="15.6" thickTop="1" thickBot="1" x14ac:dyDescent="0.35">
      <c r="N64" s="89" t="s">
        <v>15</v>
      </c>
      <c r="O64" s="90"/>
      <c r="P64" s="61">
        <v>8.5000000000000006E-2</v>
      </c>
      <c r="Q64" s="62">
        <v>7.4300000000000005E-2</v>
      </c>
      <c r="R64" s="63">
        <v>8.8400000000000006E-2</v>
      </c>
    </row>
    <row r="65" spans="11:24" ht="15" thickBot="1" x14ac:dyDescent="0.35">
      <c r="N65" s="82" t="s">
        <v>16</v>
      </c>
      <c r="O65" s="83"/>
      <c r="P65" s="64">
        <f>P38+NPV(P64,P39:P62)</f>
        <v>3303.033244155612</v>
      </c>
      <c r="Q65" s="65">
        <f>Q38+NPV(Q64,Q39:Q62)</f>
        <v>1774.3516077770053</v>
      </c>
      <c r="R65" s="66">
        <f>R38+NPV(R64,R39:R62)</f>
        <v>250.34791630114455</v>
      </c>
    </row>
    <row r="66" spans="11:24" ht="15.6" thickTop="1" thickBot="1" x14ac:dyDescent="0.35"/>
    <row r="67" spans="11:24" ht="16.8" thickTop="1" thickBot="1" x14ac:dyDescent="0.35">
      <c r="K67" s="84" t="s">
        <v>22</v>
      </c>
      <c r="L67" s="85"/>
      <c r="M67" s="85"/>
      <c r="N67" s="85"/>
      <c r="O67" s="85"/>
      <c r="P67" s="85"/>
      <c r="Q67" s="85"/>
      <c r="R67" s="86"/>
    </row>
    <row r="68" spans="11:24" ht="16.2" thickBot="1" x14ac:dyDescent="0.35">
      <c r="K68" s="8"/>
      <c r="L68" s="87" t="s">
        <v>18</v>
      </c>
      <c r="M68" s="87"/>
      <c r="N68" s="87"/>
      <c r="O68" s="9"/>
      <c r="P68" s="87" t="s">
        <v>9</v>
      </c>
      <c r="Q68" s="87"/>
      <c r="R68" s="88"/>
    </row>
    <row r="69" spans="11:24" ht="15" thickBot="1" x14ac:dyDescent="0.35">
      <c r="K69" s="17" t="s">
        <v>1</v>
      </c>
      <c r="L69" s="18" t="s">
        <v>10</v>
      </c>
      <c r="M69" s="19" t="s">
        <v>11</v>
      </c>
      <c r="N69" s="4" t="s">
        <v>12</v>
      </c>
      <c r="O69" s="20"/>
      <c r="P69" s="21" t="s">
        <v>10</v>
      </c>
      <c r="Q69" s="19" t="s">
        <v>11</v>
      </c>
      <c r="R69" s="22" t="s">
        <v>12</v>
      </c>
      <c r="U69" s="80"/>
      <c r="V69" s="80"/>
      <c r="W69" s="80"/>
      <c r="X69" s="80"/>
    </row>
    <row r="70" spans="11:24" x14ac:dyDescent="0.3">
      <c r="K70" s="10">
        <v>1</v>
      </c>
      <c r="L70" s="24">
        <v>475.42431192660553</v>
      </c>
      <c r="M70" s="25">
        <v>44.736324166311185</v>
      </c>
      <c r="N70" s="26">
        <v>0</v>
      </c>
      <c r="O70" s="14"/>
      <c r="P70" s="27">
        <f t="shared" ref="P70:R85" si="5">L70*G37</f>
        <v>933.7333486238532</v>
      </c>
      <c r="Q70" s="28">
        <f t="shared" si="5"/>
        <v>72.920208391087229</v>
      </c>
      <c r="R70" s="29">
        <f t="shared" si="5"/>
        <v>0</v>
      </c>
    </row>
    <row r="71" spans="11:24" x14ac:dyDescent="0.3">
      <c r="K71" s="10">
        <v>2</v>
      </c>
      <c r="L71" s="24">
        <v>490.87729357798167</v>
      </c>
      <c r="M71" s="25">
        <v>45.854902985714936</v>
      </c>
      <c r="N71" s="26">
        <v>0</v>
      </c>
      <c r="O71" s="14"/>
      <c r="P71" s="27">
        <f>L71*G38</f>
        <v>964.08300458715598</v>
      </c>
      <c r="Q71" s="28">
        <f t="shared" si="5"/>
        <v>74.743491866715345</v>
      </c>
      <c r="R71" s="29">
        <f t="shared" si="5"/>
        <v>0</v>
      </c>
    </row>
    <row r="72" spans="11:24" x14ac:dyDescent="0.3">
      <c r="K72" s="10">
        <v>3</v>
      </c>
      <c r="L72" s="24">
        <v>506.82912844036696</v>
      </c>
      <c r="M72" s="25">
        <v>47.001321522154811</v>
      </c>
      <c r="N72" s="26">
        <v>0</v>
      </c>
      <c r="O72" s="14"/>
      <c r="P72" s="27">
        <f t="shared" si="5"/>
        <v>995.41240825688067</v>
      </c>
      <c r="Q72" s="28">
        <f t="shared" si="5"/>
        <v>76.612154081112337</v>
      </c>
      <c r="R72" s="29">
        <f t="shared" si="5"/>
        <v>0</v>
      </c>
    </row>
    <row r="73" spans="11:24" x14ac:dyDescent="0.3">
      <c r="K73" s="10">
        <v>4</v>
      </c>
      <c r="L73" s="24">
        <v>523.33142201834869</v>
      </c>
      <c r="M73" s="25">
        <v>48.176367692150677</v>
      </c>
      <c r="N73" s="26">
        <v>0</v>
      </c>
      <c r="O73" s="14"/>
      <c r="P73" s="27">
        <f t="shared" si="5"/>
        <v>1027.8229128440369</v>
      </c>
      <c r="Q73" s="28">
        <f t="shared" si="5"/>
        <v>78.527479338205595</v>
      </c>
      <c r="R73" s="29">
        <f t="shared" si="5"/>
        <v>0</v>
      </c>
    </row>
    <row r="74" spans="11:24" x14ac:dyDescent="0.3">
      <c r="K74" s="10">
        <v>5</v>
      </c>
      <c r="L74" s="24">
        <v>540.3325688073395</v>
      </c>
      <c r="M74" s="25">
        <v>49.38082941222244</v>
      </c>
      <c r="N74" s="26">
        <v>0</v>
      </c>
      <c r="O74" s="14"/>
      <c r="P74" s="27">
        <f t="shared" si="5"/>
        <v>1061.2131651376149</v>
      </c>
      <c r="Q74" s="28">
        <f t="shared" si="5"/>
        <v>80.490751941922568</v>
      </c>
      <c r="R74" s="29">
        <f t="shared" si="5"/>
        <v>0</v>
      </c>
    </row>
    <row r="75" spans="11:24" x14ac:dyDescent="0.3">
      <c r="K75" s="10">
        <v>6</v>
      </c>
      <c r="L75" s="24">
        <v>557.87844036697254</v>
      </c>
      <c r="M75" s="25">
        <v>50.615231960050011</v>
      </c>
      <c r="N75" s="26">
        <v>0</v>
      </c>
      <c r="O75" s="14"/>
      <c r="P75" s="27">
        <f t="shared" si="5"/>
        <v>1095.673256880734</v>
      </c>
      <c r="Q75" s="28">
        <f t="shared" si="5"/>
        <v>82.502828094881508</v>
      </c>
      <c r="R75" s="29">
        <f t="shared" si="5"/>
        <v>0</v>
      </c>
    </row>
    <row r="76" spans="11:24" x14ac:dyDescent="0.3">
      <c r="K76" s="10">
        <v>7</v>
      </c>
      <c r="L76" s="24">
        <v>576.00917431192659</v>
      </c>
      <c r="M76" s="25">
        <v>51.880363252153295</v>
      </c>
      <c r="N76" s="26">
        <v>0</v>
      </c>
      <c r="O76" s="14"/>
      <c r="P76" s="27">
        <f t="shared" si="5"/>
        <v>1131.2820183486238</v>
      </c>
      <c r="Q76" s="28">
        <f t="shared" si="5"/>
        <v>84.564992101009864</v>
      </c>
      <c r="R76" s="29">
        <f t="shared" si="5"/>
        <v>0</v>
      </c>
    </row>
    <row r="77" spans="11:24" x14ac:dyDescent="0.3">
      <c r="K77" s="10">
        <v>8</v>
      </c>
      <c r="L77" s="24">
        <v>594.73050458715602</v>
      </c>
      <c r="M77" s="25">
        <v>53.177536482732094</v>
      </c>
      <c r="N77" s="26">
        <v>0</v>
      </c>
      <c r="O77" s="14"/>
      <c r="P77" s="27">
        <f t="shared" si="5"/>
        <v>1168.0507110091744</v>
      </c>
      <c r="Q77" s="28">
        <f t="shared" si="5"/>
        <v>86.679384466853307</v>
      </c>
      <c r="R77" s="29">
        <f t="shared" si="5"/>
        <v>0</v>
      </c>
    </row>
    <row r="78" spans="11:24" x14ac:dyDescent="0.3">
      <c r="K78" s="10">
        <v>9</v>
      </c>
      <c r="L78" s="24">
        <v>614.07683486238534</v>
      </c>
      <c r="M78" s="25">
        <v>54.507014290626408</v>
      </c>
      <c r="N78" s="26">
        <v>0</v>
      </c>
      <c r="O78" s="14"/>
      <c r="P78" s="27">
        <f t="shared" si="5"/>
        <v>1206.0469036697248</v>
      </c>
      <c r="Q78" s="28">
        <f t="shared" si="5"/>
        <v>88.846433293721034</v>
      </c>
      <c r="R78" s="29">
        <f t="shared" si="5"/>
        <v>0</v>
      </c>
    </row>
    <row r="79" spans="11:24" x14ac:dyDescent="0.3">
      <c r="K79" s="10">
        <v>10</v>
      </c>
      <c r="L79" s="24">
        <v>634.00802752293578</v>
      </c>
      <c r="M79" s="25">
        <v>55.869584592356084</v>
      </c>
      <c r="N79" s="26">
        <v>0</v>
      </c>
      <c r="O79" s="14"/>
      <c r="P79" s="27">
        <f t="shared" si="5"/>
        <v>1245.1917660550459</v>
      </c>
      <c r="Q79" s="28">
        <f t="shared" si="5"/>
        <v>91.06742288554041</v>
      </c>
      <c r="R79" s="29">
        <f t="shared" si="5"/>
        <v>0</v>
      </c>
    </row>
    <row r="80" spans="11:24" x14ac:dyDescent="0.3">
      <c r="K80" s="10">
        <v>11</v>
      </c>
      <c r="L80" s="24">
        <v>654.61582568807341</v>
      </c>
      <c r="M80" s="25">
        <v>57.266560582120945</v>
      </c>
      <c r="N80" s="26">
        <v>0</v>
      </c>
      <c r="O80" s="14"/>
      <c r="P80" s="27">
        <f t="shared" si="5"/>
        <v>1285.6654816513762</v>
      </c>
      <c r="Q80" s="28">
        <f t="shared" si="5"/>
        <v>93.344493748857133</v>
      </c>
      <c r="R80" s="29">
        <f t="shared" si="5"/>
        <v>0</v>
      </c>
    </row>
    <row r="81" spans="11:18" x14ac:dyDescent="0.3">
      <c r="K81" s="10">
        <v>12</v>
      </c>
      <c r="L81" s="24">
        <v>675.88876146788994</v>
      </c>
      <c r="M81" s="25">
        <v>58.697942259921014</v>
      </c>
      <c r="N81" s="26">
        <v>0</v>
      </c>
      <c r="O81" s="14"/>
      <c r="P81" s="27">
        <f t="shared" si="5"/>
        <v>1327.4455275229359</v>
      </c>
      <c r="Q81" s="28">
        <f t="shared" si="5"/>
        <v>95.677645883671246</v>
      </c>
      <c r="R81" s="29">
        <f t="shared" si="5"/>
        <v>0</v>
      </c>
    </row>
    <row r="82" spans="11:18" x14ac:dyDescent="0.3">
      <c r="K82" s="10">
        <v>13</v>
      </c>
      <c r="L82" s="24">
        <v>697.87270642201827</v>
      </c>
      <c r="M82" s="25">
        <v>60.165568097636012</v>
      </c>
      <c r="N82" s="26">
        <v>0</v>
      </c>
      <c r="O82" s="14"/>
      <c r="P82" s="27">
        <f t="shared" si="5"/>
        <v>1370.6219954128439</v>
      </c>
      <c r="Q82" s="28">
        <f t="shared" si="5"/>
        <v>98.069875999146689</v>
      </c>
      <c r="R82" s="29">
        <f t="shared" si="5"/>
        <v>0</v>
      </c>
    </row>
    <row r="83" spans="11:18" x14ac:dyDescent="0.3">
      <c r="K83" s="10">
        <v>14</v>
      </c>
      <c r="L83" s="24">
        <v>720.56766055045875</v>
      </c>
      <c r="M83" s="25">
        <v>61.669438095265946</v>
      </c>
      <c r="N83" s="26">
        <v>0</v>
      </c>
      <c r="O83" s="14"/>
      <c r="P83" s="27">
        <f t="shared" si="5"/>
        <v>1415.1948853211011</v>
      </c>
      <c r="Q83" s="28">
        <f t="shared" si="5"/>
        <v>100.52118409528349</v>
      </c>
      <c r="R83" s="29">
        <f t="shared" si="5"/>
        <v>0</v>
      </c>
    </row>
    <row r="84" spans="11:18" x14ac:dyDescent="0.3">
      <c r="K84" s="10">
        <v>15</v>
      </c>
      <c r="L84" s="24">
        <v>720.56766055045875</v>
      </c>
      <c r="M84" s="25">
        <v>63.211390724690567</v>
      </c>
      <c r="N84" s="26">
        <v>0</v>
      </c>
      <c r="O84" s="14"/>
      <c r="P84" s="27">
        <f t="shared" si="5"/>
        <v>1415.1948853211011</v>
      </c>
      <c r="Q84" s="28">
        <f t="shared" si="5"/>
        <v>103.03456688124562</v>
      </c>
      <c r="R84" s="29">
        <f t="shared" si="5"/>
        <v>0</v>
      </c>
    </row>
    <row r="85" spans="11:18" x14ac:dyDescent="0.3">
      <c r="K85" s="10">
        <v>16</v>
      </c>
      <c r="L85" s="30">
        <v>0</v>
      </c>
      <c r="M85" s="25">
        <v>64.791688624749838</v>
      </c>
      <c r="N85" s="26">
        <v>0</v>
      </c>
      <c r="O85" s="14"/>
      <c r="P85" s="27">
        <v>0</v>
      </c>
      <c r="Q85" s="28">
        <f t="shared" si="5"/>
        <v>105.61045245834222</v>
      </c>
      <c r="R85" s="29">
        <f t="shared" si="5"/>
        <v>0</v>
      </c>
    </row>
    <row r="86" spans="11:18" x14ac:dyDescent="0.3">
      <c r="K86" s="10">
        <v>17</v>
      </c>
      <c r="L86" s="30">
        <v>0</v>
      </c>
      <c r="M86" s="25">
        <v>66.411382350803592</v>
      </c>
      <c r="N86" s="26">
        <v>0</v>
      </c>
      <c r="O86" s="14"/>
      <c r="P86" s="27">
        <v>0</v>
      </c>
      <c r="Q86" s="28">
        <f t="shared" ref="Q86:R94" si="6">M86*H53</f>
        <v>108.25055323180985</v>
      </c>
      <c r="R86" s="29">
        <f t="shared" si="6"/>
        <v>0</v>
      </c>
    </row>
    <row r="87" spans="11:18" x14ac:dyDescent="0.3">
      <c r="K87" s="10">
        <v>18</v>
      </c>
      <c r="L87" s="30">
        <v>0</v>
      </c>
      <c r="M87" s="25">
        <v>68.071785097051659</v>
      </c>
      <c r="N87" s="26">
        <v>0</v>
      </c>
      <c r="O87" s="14"/>
      <c r="P87" s="27">
        <v>0</v>
      </c>
      <c r="Q87" s="28">
        <f>M87*H54</f>
        <v>110.95700970819419</v>
      </c>
      <c r="R87" s="29">
        <f t="shared" si="6"/>
        <v>0</v>
      </c>
    </row>
    <row r="88" spans="11:18" x14ac:dyDescent="0.3">
      <c r="K88" s="10">
        <v>19</v>
      </c>
      <c r="L88" s="30">
        <v>0</v>
      </c>
      <c r="M88" s="25">
        <v>0</v>
      </c>
      <c r="N88" s="26">
        <v>0</v>
      </c>
      <c r="O88" s="14"/>
      <c r="P88" s="27">
        <v>0</v>
      </c>
      <c r="Q88" s="31">
        <v>0</v>
      </c>
      <c r="R88" s="29">
        <f t="shared" si="6"/>
        <v>0</v>
      </c>
    </row>
    <row r="89" spans="11:18" x14ac:dyDescent="0.3">
      <c r="K89" s="10">
        <v>20</v>
      </c>
      <c r="L89" s="30">
        <v>0</v>
      </c>
      <c r="M89" s="25">
        <v>0</v>
      </c>
      <c r="N89" s="26">
        <v>0</v>
      </c>
      <c r="O89" s="14"/>
      <c r="P89" s="27">
        <v>0</v>
      </c>
      <c r="Q89" s="31">
        <v>0</v>
      </c>
      <c r="R89" s="29">
        <f t="shared" si="6"/>
        <v>0</v>
      </c>
    </row>
    <row r="90" spans="11:18" x14ac:dyDescent="0.3">
      <c r="K90" s="10">
        <v>21</v>
      </c>
      <c r="L90" s="30">
        <v>0</v>
      </c>
      <c r="M90" s="25">
        <v>0</v>
      </c>
      <c r="N90" s="26">
        <v>0</v>
      </c>
      <c r="O90" s="14"/>
      <c r="P90" s="27">
        <v>0</v>
      </c>
      <c r="Q90" s="31">
        <v>0</v>
      </c>
      <c r="R90" s="29">
        <f t="shared" si="6"/>
        <v>0</v>
      </c>
    </row>
    <row r="91" spans="11:18" x14ac:dyDescent="0.3">
      <c r="K91" s="10">
        <v>22</v>
      </c>
      <c r="L91" s="30">
        <v>0</v>
      </c>
      <c r="M91" s="25">
        <v>0</v>
      </c>
      <c r="N91" s="26">
        <v>0</v>
      </c>
      <c r="O91" s="14"/>
      <c r="P91" s="27">
        <v>0</v>
      </c>
      <c r="Q91" s="31">
        <v>0</v>
      </c>
      <c r="R91" s="29">
        <f t="shared" si="6"/>
        <v>0</v>
      </c>
    </row>
    <row r="92" spans="11:18" x14ac:dyDescent="0.3">
      <c r="K92" s="10">
        <v>23</v>
      </c>
      <c r="L92" s="24">
        <v>0</v>
      </c>
      <c r="M92" s="25">
        <v>0</v>
      </c>
      <c r="N92" s="26">
        <v>0</v>
      </c>
      <c r="O92" s="14"/>
      <c r="P92" s="27">
        <v>0</v>
      </c>
      <c r="Q92" s="31">
        <v>0</v>
      </c>
      <c r="R92" s="29">
        <f t="shared" si="6"/>
        <v>0</v>
      </c>
    </row>
    <row r="93" spans="11:18" x14ac:dyDescent="0.3">
      <c r="K93" s="10">
        <v>24</v>
      </c>
      <c r="L93" s="24">
        <v>0</v>
      </c>
      <c r="M93" s="25">
        <v>0</v>
      </c>
      <c r="N93" s="26">
        <v>0</v>
      </c>
      <c r="O93" s="14"/>
      <c r="P93" s="27">
        <v>0</v>
      </c>
      <c r="Q93" s="31">
        <v>0</v>
      </c>
      <c r="R93" s="29">
        <f t="shared" si="6"/>
        <v>0</v>
      </c>
    </row>
    <row r="94" spans="11:18" ht="15" thickBot="1" x14ac:dyDescent="0.35">
      <c r="K94" s="32">
        <v>25</v>
      </c>
      <c r="L94" s="46">
        <v>0</v>
      </c>
      <c r="M94" s="47">
        <v>0</v>
      </c>
      <c r="N94" s="48">
        <v>0</v>
      </c>
      <c r="O94" s="49"/>
      <c r="P94" s="50">
        <v>0</v>
      </c>
      <c r="Q94" s="51">
        <v>0</v>
      </c>
      <c r="R94" s="52">
        <f t="shared" si="6"/>
        <v>0</v>
      </c>
    </row>
    <row r="95" spans="11:18" ht="15.6" thickTop="1" thickBot="1" x14ac:dyDescent="0.35">
      <c r="K95" s="39" t="s">
        <v>14</v>
      </c>
      <c r="L95" s="40">
        <v>0</v>
      </c>
      <c r="M95" s="41">
        <v>0</v>
      </c>
      <c r="N95" s="42">
        <v>0</v>
      </c>
      <c r="O95" s="55"/>
      <c r="P95" s="56">
        <f>SUM(P70:P94)</f>
        <v>17642.632270642203</v>
      </c>
      <c r="Q95" s="57">
        <f>SUM(Q70:Q94)</f>
        <v>1632.4209284675994</v>
      </c>
      <c r="R95" s="58">
        <f>SUM(R70:R94)</f>
        <v>0</v>
      </c>
    </row>
    <row r="96" spans="11:18" ht="15.6" thickTop="1" thickBot="1" x14ac:dyDescent="0.35">
      <c r="N96" s="89" t="s">
        <v>15</v>
      </c>
      <c r="O96" s="90"/>
      <c r="P96" s="61">
        <v>8.5000000000000006E-2</v>
      </c>
      <c r="Q96" s="62">
        <v>7.4300000000000005E-2</v>
      </c>
      <c r="R96" s="63">
        <v>8.8400000000000006E-2</v>
      </c>
    </row>
    <row r="97" spans="11:18" ht="15" thickBot="1" x14ac:dyDescent="0.35">
      <c r="N97" s="82" t="s">
        <v>16</v>
      </c>
      <c r="O97" s="83"/>
      <c r="P97" s="64">
        <f>P70+NPV(P96,P71:P94)</f>
        <v>10112.10212527471</v>
      </c>
      <c r="Q97" s="65">
        <f>Q70+NPV(Q96,Q71:Q94)</f>
        <v>906.83705026954078</v>
      </c>
      <c r="R97" s="66">
        <f>R70+NPV(R96,R71:R94)</f>
        <v>0</v>
      </c>
    </row>
    <row r="98" spans="11:18" ht="15.6" thickTop="1" thickBot="1" x14ac:dyDescent="0.35"/>
    <row r="99" spans="11:18" ht="16.8" thickTop="1" thickBot="1" x14ac:dyDescent="0.35">
      <c r="K99" s="84" t="s">
        <v>19</v>
      </c>
      <c r="L99" s="85"/>
      <c r="M99" s="85"/>
      <c r="N99" s="85"/>
      <c r="O99" s="85"/>
      <c r="P99" s="85"/>
      <c r="Q99" s="85"/>
      <c r="R99" s="86"/>
    </row>
    <row r="100" spans="11:18" ht="16.2" thickBot="1" x14ac:dyDescent="0.35">
      <c r="K100" s="8"/>
      <c r="L100" s="87" t="s">
        <v>18</v>
      </c>
      <c r="M100" s="87"/>
      <c r="N100" s="87"/>
      <c r="O100" s="9"/>
      <c r="P100" s="87" t="s">
        <v>9</v>
      </c>
      <c r="Q100" s="87"/>
      <c r="R100" s="88"/>
    </row>
    <row r="101" spans="11:18" ht="15" thickBot="1" x14ac:dyDescent="0.35">
      <c r="K101" s="17" t="s">
        <v>1</v>
      </c>
      <c r="L101" s="18" t="s">
        <v>10</v>
      </c>
      <c r="M101" s="19" t="s">
        <v>11</v>
      </c>
      <c r="N101" s="4" t="s">
        <v>12</v>
      </c>
      <c r="O101" s="20"/>
      <c r="P101" s="21" t="s">
        <v>10</v>
      </c>
      <c r="Q101" s="19" t="s">
        <v>11</v>
      </c>
      <c r="R101" s="22" t="s">
        <v>12</v>
      </c>
    </row>
    <row r="102" spans="11:18" x14ac:dyDescent="0.3">
      <c r="K102" s="10">
        <v>1</v>
      </c>
      <c r="L102" s="24">
        <v>3.4747706422018347</v>
      </c>
      <c r="M102" s="25">
        <v>0</v>
      </c>
      <c r="N102" s="26">
        <v>0</v>
      </c>
      <c r="O102" s="14"/>
      <c r="P102" s="27">
        <f t="shared" ref="P102:R117" si="7">G37*L102</f>
        <v>6.8244495412844035</v>
      </c>
      <c r="Q102" s="28">
        <f t="shared" si="7"/>
        <v>0</v>
      </c>
      <c r="R102" s="29">
        <f t="shared" si="7"/>
        <v>0</v>
      </c>
    </row>
    <row r="103" spans="11:18" x14ac:dyDescent="0.3">
      <c r="K103" s="10">
        <v>2</v>
      </c>
      <c r="L103" s="24">
        <v>3.4747706422018347</v>
      </c>
      <c r="M103" s="25">
        <v>0</v>
      </c>
      <c r="N103" s="26">
        <v>0</v>
      </c>
      <c r="O103" s="14"/>
      <c r="P103" s="27">
        <f t="shared" si="7"/>
        <v>6.8244495412844035</v>
      </c>
      <c r="Q103" s="28">
        <f t="shared" si="7"/>
        <v>0</v>
      </c>
      <c r="R103" s="29">
        <f t="shared" si="7"/>
        <v>0</v>
      </c>
    </row>
    <row r="104" spans="11:18" x14ac:dyDescent="0.3">
      <c r="K104" s="10">
        <v>3</v>
      </c>
      <c r="L104" s="24">
        <v>3.4747706422018347</v>
      </c>
      <c r="M104" s="25">
        <v>0</v>
      </c>
      <c r="N104" s="26">
        <v>0</v>
      </c>
      <c r="O104" s="14"/>
      <c r="P104" s="27">
        <f t="shared" si="7"/>
        <v>6.8244495412844035</v>
      </c>
      <c r="Q104" s="28">
        <f t="shared" si="7"/>
        <v>0</v>
      </c>
      <c r="R104" s="29">
        <f t="shared" si="7"/>
        <v>0</v>
      </c>
    </row>
    <row r="105" spans="11:18" x14ac:dyDescent="0.3">
      <c r="K105" s="10">
        <v>4</v>
      </c>
      <c r="L105" s="24">
        <v>3.4747706422018347</v>
      </c>
      <c r="M105" s="25">
        <v>0</v>
      </c>
      <c r="N105" s="26">
        <v>0</v>
      </c>
      <c r="O105" s="14"/>
      <c r="P105" s="27">
        <f t="shared" si="7"/>
        <v>6.8244495412844035</v>
      </c>
      <c r="Q105" s="28">
        <f t="shared" si="7"/>
        <v>0</v>
      </c>
      <c r="R105" s="29">
        <f t="shared" si="7"/>
        <v>0</v>
      </c>
    </row>
    <row r="106" spans="11:18" x14ac:dyDescent="0.3">
      <c r="K106" s="10">
        <v>5</v>
      </c>
      <c r="L106" s="24">
        <v>3.4747706422018347</v>
      </c>
      <c r="M106" s="25">
        <v>0</v>
      </c>
      <c r="N106" s="26">
        <v>0</v>
      </c>
      <c r="O106" s="14"/>
      <c r="P106" s="27">
        <f t="shared" si="7"/>
        <v>6.8244495412844035</v>
      </c>
      <c r="Q106" s="28">
        <f t="shared" si="7"/>
        <v>0</v>
      </c>
      <c r="R106" s="29">
        <f t="shared" si="7"/>
        <v>0</v>
      </c>
    </row>
    <row r="107" spans="11:18" x14ac:dyDescent="0.3">
      <c r="K107" s="10">
        <v>6</v>
      </c>
      <c r="L107" s="24">
        <v>3.4747706422018347</v>
      </c>
      <c r="M107" s="25">
        <v>0</v>
      </c>
      <c r="N107" s="26">
        <v>0</v>
      </c>
      <c r="O107" s="14"/>
      <c r="P107" s="27">
        <f t="shared" si="7"/>
        <v>6.8244495412844035</v>
      </c>
      <c r="Q107" s="28">
        <f t="shared" si="7"/>
        <v>0</v>
      </c>
      <c r="R107" s="29">
        <f t="shared" si="7"/>
        <v>0</v>
      </c>
    </row>
    <row r="108" spans="11:18" x14ac:dyDescent="0.3">
      <c r="K108" s="10">
        <v>7</v>
      </c>
      <c r="L108" s="24">
        <v>3.4747706422018347</v>
      </c>
      <c r="M108" s="25">
        <v>0</v>
      </c>
      <c r="N108" s="26">
        <v>0</v>
      </c>
      <c r="O108" s="14"/>
      <c r="P108" s="27">
        <f t="shared" si="7"/>
        <v>6.8244495412844035</v>
      </c>
      <c r="Q108" s="28">
        <f t="shared" si="7"/>
        <v>0</v>
      </c>
      <c r="R108" s="29">
        <f t="shared" si="7"/>
        <v>0</v>
      </c>
    </row>
    <row r="109" spans="11:18" x14ac:dyDescent="0.3">
      <c r="K109" s="10">
        <v>8</v>
      </c>
      <c r="L109" s="24">
        <v>3.4747706422018347</v>
      </c>
      <c r="M109" s="25">
        <v>0</v>
      </c>
      <c r="N109" s="26">
        <v>0</v>
      </c>
      <c r="O109" s="14"/>
      <c r="P109" s="27">
        <f t="shared" si="7"/>
        <v>6.8244495412844035</v>
      </c>
      <c r="Q109" s="28">
        <f t="shared" si="7"/>
        <v>0</v>
      </c>
      <c r="R109" s="29">
        <f t="shared" si="7"/>
        <v>0</v>
      </c>
    </row>
    <row r="110" spans="11:18" x14ac:dyDescent="0.3">
      <c r="K110" s="10">
        <v>9</v>
      </c>
      <c r="L110" s="24">
        <v>3.4747706422018347</v>
      </c>
      <c r="M110" s="25">
        <v>0</v>
      </c>
      <c r="N110" s="26">
        <v>0</v>
      </c>
      <c r="O110" s="14"/>
      <c r="P110" s="27">
        <f t="shared" si="7"/>
        <v>6.8244495412844035</v>
      </c>
      <c r="Q110" s="28">
        <f t="shared" si="7"/>
        <v>0</v>
      </c>
      <c r="R110" s="29">
        <f t="shared" si="7"/>
        <v>0</v>
      </c>
    </row>
    <row r="111" spans="11:18" x14ac:dyDescent="0.3">
      <c r="K111" s="10">
        <v>10</v>
      </c>
      <c r="L111" s="24">
        <v>3.4747706422018347</v>
      </c>
      <c r="M111" s="25">
        <v>0</v>
      </c>
      <c r="N111" s="26">
        <v>0</v>
      </c>
      <c r="O111" s="14"/>
      <c r="P111" s="27">
        <f t="shared" si="7"/>
        <v>6.8244495412844035</v>
      </c>
      <c r="Q111" s="28">
        <f t="shared" si="7"/>
        <v>0</v>
      </c>
      <c r="R111" s="29">
        <f t="shared" si="7"/>
        <v>0</v>
      </c>
    </row>
    <row r="112" spans="11:18" x14ac:dyDescent="0.3">
      <c r="K112" s="10">
        <v>11</v>
      </c>
      <c r="L112" s="24">
        <v>3.4747706422018347</v>
      </c>
      <c r="M112" s="25">
        <v>0</v>
      </c>
      <c r="N112" s="26">
        <v>0</v>
      </c>
      <c r="O112" s="14"/>
      <c r="P112" s="27">
        <f t="shared" si="7"/>
        <v>6.8244495412844035</v>
      </c>
      <c r="Q112" s="28">
        <f t="shared" si="7"/>
        <v>0</v>
      </c>
      <c r="R112" s="29">
        <f t="shared" si="7"/>
        <v>0</v>
      </c>
    </row>
    <row r="113" spans="11:18" x14ac:dyDescent="0.3">
      <c r="K113" s="10">
        <v>12</v>
      </c>
      <c r="L113" s="24">
        <v>3.4747706422018347</v>
      </c>
      <c r="M113" s="25">
        <v>0</v>
      </c>
      <c r="N113" s="26">
        <v>0</v>
      </c>
      <c r="O113" s="14"/>
      <c r="P113" s="27">
        <f t="shared" si="7"/>
        <v>6.8244495412844035</v>
      </c>
      <c r="Q113" s="28">
        <f t="shared" si="7"/>
        <v>0</v>
      </c>
      <c r="R113" s="29">
        <f t="shared" si="7"/>
        <v>0</v>
      </c>
    </row>
    <row r="114" spans="11:18" x14ac:dyDescent="0.3">
      <c r="K114" s="10">
        <v>13</v>
      </c>
      <c r="L114" s="24">
        <v>3.4747706422018347</v>
      </c>
      <c r="M114" s="25">
        <v>0</v>
      </c>
      <c r="N114" s="26">
        <v>0</v>
      </c>
      <c r="O114" s="14"/>
      <c r="P114" s="27">
        <f t="shared" si="7"/>
        <v>6.8244495412844035</v>
      </c>
      <c r="Q114" s="28">
        <f t="shared" si="7"/>
        <v>0</v>
      </c>
      <c r="R114" s="29">
        <f t="shared" si="7"/>
        <v>0</v>
      </c>
    </row>
    <row r="115" spans="11:18" x14ac:dyDescent="0.3">
      <c r="K115" s="10">
        <v>14</v>
      </c>
      <c r="L115" s="24">
        <v>3.4747706422018347</v>
      </c>
      <c r="M115" s="25">
        <v>0</v>
      </c>
      <c r="N115" s="26">
        <v>0</v>
      </c>
      <c r="O115" s="14"/>
      <c r="P115" s="27">
        <f t="shared" si="7"/>
        <v>6.8244495412844035</v>
      </c>
      <c r="Q115" s="28">
        <f t="shared" si="7"/>
        <v>0</v>
      </c>
      <c r="R115" s="29">
        <f t="shared" si="7"/>
        <v>0</v>
      </c>
    </row>
    <row r="116" spans="11:18" x14ac:dyDescent="0.3">
      <c r="K116" s="10">
        <v>15</v>
      </c>
      <c r="L116" s="24">
        <v>3.4747706422018347</v>
      </c>
      <c r="M116" s="25">
        <v>0</v>
      </c>
      <c r="N116" s="26">
        <v>0</v>
      </c>
      <c r="O116" s="14"/>
      <c r="P116" s="27">
        <f>G51*L116</f>
        <v>6.8244495412844035</v>
      </c>
      <c r="Q116" s="28">
        <f t="shared" si="7"/>
        <v>0</v>
      </c>
      <c r="R116" s="29">
        <f t="shared" si="7"/>
        <v>0</v>
      </c>
    </row>
    <row r="117" spans="11:18" x14ac:dyDescent="0.3">
      <c r="K117" s="10">
        <v>16</v>
      </c>
      <c r="L117" s="30">
        <v>0</v>
      </c>
      <c r="M117" s="25">
        <v>0</v>
      </c>
      <c r="N117" s="26">
        <v>0</v>
      </c>
      <c r="O117" s="14"/>
      <c r="P117" s="27">
        <v>0</v>
      </c>
      <c r="Q117" s="28">
        <f t="shared" si="7"/>
        <v>0</v>
      </c>
      <c r="R117" s="29">
        <f t="shared" si="7"/>
        <v>0</v>
      </c>
    </row>
    <row r="118" spans="11:18" x14ac:dyDescent="0.3">
      <c r="K118" s="10">
        <v>17</v>
      </c>
      <c r="L118" s="30">
        <v>0</v>
      </c>
      <c r="M118" s="25">
        <v>0</v>
      </c>
      <c r="N118" s="26">
        <v>0</v>
      </c>
      <c r="O118" s="14"/>
      <c r="P118" s="27">
        <v>0</v>
      </c>
      <c r="Q118" s="28">
        <f t="shared" ref="Q118:R125" si="8">H53*M118</f>
        <v>0</v>
      </c>
      <c r="R118" s="29">
        <f t="shared" si="8"/>
        <v>0</v>
      </c>
    </row>
    <row r="119" spans="11:18" x14ac:dyDescent="0.3">
      <c r="K119" s="10">
        <v>18</v>
      </c>
      <c r="L119" s="30">
        <v>0</v>
      </c>
      <c r="M119" s="25">
        <v>0</v>
      </c>
      <c r="N119" s="26">
        <v>0</v>
      </c>
      <c r="O119" s="14"/>
      <c r="P119" s="27">
        <v>0</v>
      </c>
      <c r="Q119" s="28">
        <f t="shared" si="8"/>
        <v>0</v>
      </c>
      <c r="R119" s="29">
        <f t="shared" si="8"/>
        <v>0</v>
      </c>
    </row>
    <row r="120" spans="11:18" x14ac:dyDescent="0.3">
      <c r="K120" s="10">
        <v>19</v>
      </c>
      <c r="L120" s="30">
        <v>0</v>
      </c>
      <c r="M120" s="25">
        <v>0</v>
      </c>
      <c r="N120" s="26">
        <v>0</v>
      </c>
      <c r="O120" s="14"/>
      <c r="P120" s="27">
        <v>0</v>
      </c>
      <c r="Q120" s="28">
        <f t="shared" si="8"/>
        <v>0</v>
      </c>
      <c r="R120" s="29">
        <f t="shared" si="8"/>
        <v>0</v>
      </c>
    </row>
    <row r="121" spans="11:18" x14ac:dyDescent="0.3">
      <c r="K121" s="10">
        <v>20</v>
      </c>
      <c r="L121" s="30">
        <v>0</v>
      </c>
      <c r="M121" s="25">
        <v>0</v>
      </c>
      <c r="N121" s="26">
        <v>0</v>
      </c>
      <c r="O121" s="14"/>
      <c r="P121" s="27">
        <v>0</v>
      </c>
      <c r="Q121" s="28">
        <f t="shared" si="8"/>
        <v>0</v>
      </c>
      <c r="R121" s="29">
        <f t="shared" si="8"/>
        <v>0</v>
      </c>
    </row>
    <row r="122" spans="11:18" x14ac:dyDescent="0.3">
      <c r="K122" s="10">
        <v>21</v>
      </c>
      <c r="L122" s="30">
        <v>0</v>
      </c>
      <c r="M122" s="25">
        <v>0</v>
      </c>
      <c r="N122" s="26">
        <v>0</v>
      </c>
      <c r="O122" s="14"/>
      <c r="P122" s="27">
        <v>0</v>
      </c>
      <c r="Q122" s="28">
        <f t="shared" si="8"/>
        <v>0</v>
      </c>
      <c r="R122" s="29">
        <f t="shared" si="8"/>
        <v>0</v>
      </c>
    </row>
    <row r="123" spans="11:18" x14ac:dyDescent="0.3">
      <c r="K123" s="10">
        <v>22</v>
      </c>
      <c r="L123" s="30">
        <v>0</v>
      </c>
      <c r="M123" s="25">
        <v>0</v>
      </c>
      <c r="N123" s="26">
        <v>0</v>
      </c>
      <c r="O123" s="14"/>
      <c r="P123" s="27">
        <v>0</v>
      </c>
      <c r="Q123" s="28">
        <f t="shared" si="8"/>
        <v>0</v>
      </c>
      <c r="R123" s="29">
        <f t="shared" si="8"/>
        <v>0</v>
      </c>
    </row>
    <row r="124" spans="11:18" x14ac:dyDescent="0.3">
      <c r="K124" s="10">
        <v>23</v>
      </c>
      <c r="L124" s="24">
        <v>0</v>
      </c>
      <c r="M124" s="25">
        <v>0</v>
      </c>
      <c r="N124" s="26">
        <v>0</v>
      </c>
      <c r="O124" s="14"/>
      <c r="P124" s="27">
        <v>0</v>
      </c>
      <c r="Q124" s="28">
        <f t="shared" si="8"/>
        <v>0</v>
      </c>
      <c r="R124" s="29">
        <f t="shared" si="8"/>
        <v>0</v>
      </c>
    </row>
    <row r="125" spans="11:18" x14ac:dyDescent="0.3">
      <c r="K125" s="10">
        <v>24</v>
      </c>
      <c r="L125" s="24">
        <v>0</v>
      </c>
      <c r="M125" s="25">
        <v>0</v>
      </c>
      <c r="N125" s="26">
        <v>0</v>
      </c>
      <c r="O125" s="14"/>
      <c r="P125" s="27">
        <v>0</v>
      </c>
      <c r="Q125" s="28">
        <f t="shared" si="8"/>
        <v>0</v>
      </c>
      <c r="R125" s="29">
        <f t="shared" si="8"/>
        <v>0</v>
      </c>
    </row>
    <row r="126" spans="11:18" ht="15" thickBot="1" x14ac:dyDescent="0.35">
      <c r="K126" s="32">
        <v>25</v>
      </c>
      <c r="L126" s="46">
        <v>0</v>
      </c>
      <c r="M126" s="47">
        <v>0</v>
      </c>
      <c r="N126" s="48">
        <v>0</v>
      </c>
      <c r="O126" s="49"/>
      <c r="P126" s="50">
        <v>0</v>
      </c>
      <c r="Q126" s="81">
        <f>H61*M126</f>
        <v>0</v>
      </c>
      <c r="R126" s="52">
        <f>I61*N126</f>
        <v>0</v>
      </c>
    </row>
    <row r="127" spans="11:18" ht="15.6" thickTop="1" thickBot="1" x14ac:dyDescent="0.35">
      <c r="K127" s="39" t="s">
        <v>14</v>
      </c>
      <c r="L127" s="40">
        <v>0</v>
      </c>
      <c r="M127" s="41">
        <v>0</v>
      </c>
      <c r="N127" s="42">
        <v>0</v>
      </c>
      <c r="O127" s="55"/>
      <c r="P127" s="56">
        <f>SUM(P102:P126)</f>
        <v>102.36674311926608</v>
      </c>
      <c r="Q127" s="57">
        <f>SUM(Q102:Q126)</f>
        <v>0</v>
      </c>
      <c r="R127" s="58">
        <f>SUM(R102:R126)</f>
        <v>0</v>
      </c>
    </row>
    <row r="128" spans="11:18" ht="15.6" thickTop="1" thickBot="1" x14ac:dyDescent="0.35">
      <c r="N128" s="89" t="s">
        <v>15</v>
      </c>
      <c r="O128" s="90"/>
      <c r="P128" s="61">
        <v>8.5000000000000006E-2</v>
      </c>
      <c r="Q128" s="62">
        <v>7.4300000000000005E-2</v>
      </c>
      <c r="R128" s="63">
        <v>8.8400000000000006E-2</v>
      </c>
    </row>
    <row r="129" spans="14:18" ht="15" thickBot="1" x14ac:dyDescent="0.35">
      <c r="N129" s="82" t="s">
        <v>16</v>
      </c>
      <c r="O129" s="83"/>
      <c r="P129" s="64">
        <f>P102+NPV(P128,P103:P126)</f>
        <v>61.488950187077755</v>
      </c>
      <c r="Q129" s="65">
        <f>Q102+NPV(Q128,Q103:Q126)</f>
        <v>0</v>
      </c>
      <c r="R129" s="66">
        <f>R102+NPV(R128,R103:R126)</f>
        <v>0</v>
      </c>
    </row>
    <row r="130" spans="14:18" ht="15" thickTop="1" x14ac:dyDescent="0.3"/>
  </sheetData>
  <mergeCells count="22">
    <mergeCell ref="L100:N100"/>
    <mergeCell ref="P100:R100"/>
    <mergeCell ref="N128:O128"/>
    <mergeCell ref="N129:O129"/>
    <mergeCell ref="K67:R67"/>
    <mergeCell ref="L68:N68"/>
    <mergeCell ref="P68:R68"/>
    <mergeCell ref="N96:O96"/>
    <mergeCell ref="N97:O97"/>
    <mergeCell ref="K99:R99"/>
    <mergeCell ref="N65:O65"/>
    <mergeCell ref="B2:I2"/>
    <mergeCell ref="K2:R2"/>
    <mergeCell ref="L3:N3"/>
    <mergeCell ref="P3:R3"/>
    <mergeCell ref="N31:O31"/>
    <mergeCell ref="N32:O32"/>
    <mergeCell ref="B35:I35"/>
    <mergeCell ref="K35:R35"/>
    <mergeCell ref="L36:N36"/>
    <mergeCell ref="P36:R36"/>
    <mergeCell ref="N64:O6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NPV Calculations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Kearney, Darren</dc:creator>
  <cp:lastModifiedBy>Douglas, Tina  (PUC)</cp:lastModifiedBy>
  <dcterms:created xsi:type="dcterms:W3CDTF">2017-07-17T15:04:09Z</dcterms:created>
  <dcterms:modified xsi:type="dcterms:W3CDTF">2017-07-25T14:21:37Z</dcterms:modified>
</cp:coreProperties>
</file>