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020"/>
  </bookViews>
  <sheets>
    <sheet name="Sheet1" sheetId="1" r:id="rId1"/>
    <sheet name="SPP Prici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C5" i="1"/>
  <c r="B14" i="2" l="1"/>
  <c r="I8" i="1" l="1"/>
  <c r="I9" i="1"/>
  <c r="H28" i="1" l="1"/>
  <c r="E28" i="1"/>
  <c r="B28" i="1"/>
  <c r="H4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6" i="1"/>
  <c r="C27" i="1" s="1"/>
  <c r="E4" i="1"/>
  <c r="I24" i="1"/>
  <c r="I16" i="1"/>
  <c r="I11" i="1"/>
  <c r="I22" i="1"/>
  <c r="I14" i="1"/>
  <c r="I23" i="1"/>
  <c r="I19" i="1"/>
  <c r="I13" i="1"/>
  <c r="I27" i="1" s="1"/>
  <c r="I15" i="1"/>
  <c r="I25" i="1"/>
  <c r="I21" i="1"/>
  <c r="I17" i="1"/>
  <c r="I7" i="1"/>
  <c r="I20" i="1"/>
  <c r="I12" i="1"/>
  <c r="I26" i="1"/>
  <c r="I18" i="1"/>
  <c r="I10" i="1"/>
  <c r="F27" i="1" l="1"/>
</calcChain>
</file>

<file path=xl/sharedStrings.xml><?xml version="1.0" encoding="utf-8"?>
<sst xmlns="http://schemas.openxmlformats.org/spreadsheetml/2006/main" count="20" uniqueCount="16">
  <si>
    <t>Table 8 – SPP Forecast Energy Prices (Nominal $/MWh)</t>
  </si>
  <si>
    <t>Year</t>
  </si>
  <si>
    <t>Ventyx Reference</t>
  </si>
  <si>
    <t>Last 12 Month Actual</t>
  </si>
  <si>
    <t>Escallation</t>
  </si>
  <si>
    <t>EIA Average</t>
  </si>
  <si>
    <t>EIA Year/Year</t>
  </si>
  <si>
    <t>20 Year Levelized Cost</t>
  </si>
  <si>
    <t>Rate of Return</t>
  </si>
  <si>
    <t>Schiffman</t>
  </si>
  <si>
    <t>NorthWestern/EIA (4/2016)</t>
  </si>
  <si>
    <t>NorthWestern/EIA (10/2016)</t>
  </si>
  <si>
    <t>Market &amp;</t>
  </si>
  <si>
    <t>Avg. DA Load LMP</t>
  </si>
  <si>
    <t>Avg. RT Load LMP</t>
  </si>
  <si>
    <t>EIA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</si>
</sst>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44" fontId="0" fillId="0" borderId="0" xfId="1" applyFont="1" applyAlignment="1"/>
    <xf numFmtId="10" fontId="0" fillId="0" borderId="0" xfId="2" applyNumberFormat="1" applyFont="1"/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10" fontId="0" fillId="0" borderId="0" xfId="2" applyNumberFormat="1" applyFont="1" applyBorder="1"/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10" fontId="0" fillId="0" borderId="1" xfId="2" applyNumberFormat="1" applyFont="1" applyBorder="1"/>
    <xf numFmtId="0" fontId="0" fillId="0" borderId="1" xfId="0" applyBorder="1"/>
    <xf numFmtId="10" fontId="0" fillId="0" borderId="0" xfId="2" applyNumberFormat="1" applyFont="1" applyFill="1" applyBorder="1" applyAlignment="1">
      <alignment horizontal="center"/>
    </xf>
    <xf numFmtId="17" fontId="0" fillId="0" borderId="0" xfId="0" applyNumberFormat="1"/>
    <xf numFmtId="44" fontId="0" fillId="0" borderId="0" xfId="1" applyFont="1"/>
    <xf numFmtId="44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Market</a:t>
            </a:r>
            <a:r>
              <a:rPr lang="en-US" baseline="0"/>
              <a:t> Forecasts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Sheet1!$B$3</c:f>
              <c:strCache>
                <c:ptCount val="1"/>
                <c:pt idx="0">
                  <c:v>Ventyx Reference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Sheet1!$A$4:$A$26</c:f>
              <c:strCache>
                <c:ptCount val="23"/>
                <c:pt idx="0">
                  <c:v>Last 12 Month Actual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</c:strCache>
            </c:strRef>
          </c:cat>
          <c:val>
            <c:numRef>
              <c:f>Sheet1!$B$4:$B$26</c:f>
              <c:numCache>
                <c:formatCode>"$"#,##0.00_);[Red]\("$"#,##0.00\)</c:formatCode>
                <c:ptCount val="23"/>
                <c:pt idx="0" formatCode="_(&quot;$&quot;* #,##0.00_);_(&quot;$&quot;* \(#,##0.00\);_(&quot;$&quot;* &quot;-&quot;??_);_(@_)">
                  <c:v>18.78</c:v>
                </c:pt>
                <c:pt idx="1">
                  <c:v>26.04</c:v>
                </c:pt>
                <c:pt idx="2">
                  <c:v>27.66</c:v>
                </c:pt>
                <c:pt idx="3">
                  <c:v>29.02</c:v>
                </c:pt>
                <c:pt idx="4">
                  <c:v>33.54</c:v>
                </c:pt>
                <c:pt idx="5">
                  <c:v>36.4</c:v>
                </c:pt>
                <c:pt idx="6">
                  <c:v>39.299999999999997</c:v>
                </c:pt>
                <c:pt idx="7">
                  <c:v>41.98</c:v>
                </c:pt>
                <c:pt idx="8">
                  <c:v>44.33</c:v>
                </c:pt>
                <c:pt idx="9">
                  <c:v>46.14</c:v>
                </c:pt>
                <c:pt idx="10">
                  <c:v>47.99</c:v>
                </c:pt>
                <c:pt idx="11">
                  <c:v>50.54</c:v>
                </c:pt>
                <c:pt idx="12">
                  <c:v>52.95</c:v>
                </c:pt>
                <c:pt idx="13">
                  <c:v>55.31</c:v>
                </c:pt>
                <c:pt idx="14">
                  <c:v>57.23</c:v>
                </c:pt>
                <c:pt idx="15">
                  <c:v>59.68</c:v>
                </c:pt>
                <c:pt idx="16">
                  <c:v>61.9</c:v>
                </c:pt>
                <c:pt idx="17">
                  <c:v>64.03</c:v>
                </c:pt>
                <c:pt idx="18">
                  <c:v>67.23</c:v>
                </c:pt>
                <c:pt idx="19">
                  <c:v>72.37</c:v>
                </c:pt>
                <c:pt idx="20">
                  <c:v>76.23</c:v>
                </c:pt>
                <c:pt idx="21">
                  <c:v>79.05</c:v>
                </c:pt>
                <c:pt idx="22">
                  <c:v>82.21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Sheet1!$E$3</c:f>
              <c:strCache>
                <c:ptCount val="1"/>
                <c:pt idx="0">
                  <c:v>NorthWestern/EIA (4/2016)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Sheet1!$A$4:$A$26</c:f>
              <c:strCache>
                <c:ptCount val="23"/>
                <c:pt idx="0">
                  <c:v>Last 12 Month Actual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</c:strCache>
            </c:strRef>
          </c:cat>
          <c:val>
            <c:numRef>
              <c:f>Sheet1!$E$4:$E$26</c:f>
              <c:numCache>
                <c:formatCode>"$"#,##0.00_);[Red]\("$"#,##0.00\)</c:formatCode>
                <c:ptCount val="23"/>
                <c:pt idx="0" formatCode="_(&quot;$&quot;* #,##0.00_);_(&quot;$&quot;* \(#,##0.00\);_(&quot;$&quot;* &quot;-&quot;??_);_(@_)">
                  <c:v>18.78</c:v>
                </c:pt>
                <c:pt idx="1">
                  <c:v>20.57</c:v>
                </c:pt>
                <c:pt idx="2">
                  <c:v>21.27</c:v>
                </c:pt>
                <c:pt idx="3">
                  <c:v>22.19</c:v>
                </c:pt>
                <c:pt idx="4">
                  <c:v>23.15</c:v>
                </c:pt>
                <c:pt idx="5">
                  <c:v>24.15</c:v>
                </c:pt>
                <c:pt idx="6">
                  <c:v>25.19</c:v>
                </c:pt>
                <c:pt idx="7">
                  <c:v>26.28</c:v>
                </c:pt>
                <c:pt idx="8">
                  <c:v>27.41</c:v>
                </c:pt>
                <c:pt idx="9">
                  <c:v>28.6</c:v>
                </c:pt>
                <c:pt idx="10">
                  <c:v>29.83</c:v>
                </c:pt>
                <c:pt idx="11">
                  <c:v>31.12</c:v>
                </c:pt>
                <c:pt idx="12">
                  <c:v>32.46</c:v>
                </c:pt>
                <c:pt idx="13">
                  <c:v>33.86</c:v>
                </c:pt>
                <c:pt idx="14">
                  <c:v>35.33</c:v>
                </c:pt>
                <c:pt idx="15">
                  <c:v>36.85</c:v>
                </c:pt>
                <c:pt idx="16">
                  <c:v>38.44</c:v>
                </c:pt>
                <c:pt idx="17">
                  <c:v>40.1</c:v>
                </c:pt>
                <c:pt idx="18">
                  <c:v>41.83</c:v>
                </c:pt>
                <c:pt idx="19">
                  <c:v>43.64</c:v>
                </c:pt>
                <c:pt idx="20">
                  <c:v>45.52</c:v>
                </c:pt>
                <c:pt idx="21">
                  <c:v>47.49</c:v>
                </c:pt>
                <c:pt idx="22">
                  <c:v>49.54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Sheet1!$H$3</c:f>
              <c:strCache>
                <c:ptCount val="1"/>
                <c:pt idx="0">
                  <c:v>NorthWestern/EIA (10/2016)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Sheet1!$A$4:$A$26</c:f>
              <c:strCache>
                <c:ptCount val="23"/>
                <c:pt idx="0">
                  <c:v>Last 12 Month Actual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</c:strCache>
            </c:strRef>
          </c:cat>
          <c:val>
            <c:numRef>
              <c:f>Sheet1!$H$4:$H$26</c:f>
              <c:numCache>
                <c:formatCode>"$"#,##0.00_);[Red]\("$"#,##0.00\)</c:formatCode>
                <c:ptCount val="23"/>
                <c:pt idx="0" formatCode="_(&quot;$&quot;* #,##0.00_);_(&quot;$&quot;* \(#,##0.00\);_(&quot;$&quot;* &quot;-&quot;??_);_(@_)">
                  <c:v>18.78</c:v>
                </c:pt>
                <c:pt idx="1">
                  <c:v>20.57</c:v>
                </c:pt>
                <c:pt idx="2">
                  <c:v>22.937375000000003</c:v>
                </c:pt>
                <c:pt idx="3">
                  <c:v>22.368500000000001</c:v>
                </c:pt>
                <c:pt idx="4">
                  <c:v>25.227446597238504</c:v>
                </c:pt>
                <c:pt idx="5">
                  <c:v>28.436990075865367</c:v>
                </c:pt>
                <c:pt idx="6">
                  <c:v>28.966254202006187</c:v>
                </c:pt>
                <c:pt idx="7">
                  <c:v>29.549219124366438</c:v>
                </c:pt>
                <c:pt idx="8">
                  <c:v>32.33263978258713</c:v>
                </c:pt>
                <c:pt idx="9">
                  <c:v>34.309459888344605</c:v>
                </c:pt>
                <c:pt idx="10">
                  <c:v>35.924944130344599</c:v>
                </c:pt>
                <c:pt idx="11">
                  <c:v>36.138482174833655</c:v>
                </c:pt>
                <c:pt idx="12">
                  <c:v>35.547073175925647</c:v>
                </c:pt>
                <c:pt idx="13">
                  <c:v>36.304998187480777</c:v>
                </c:pt>
                <c:pt idx="14">
                  <c:v>36.610008824259026</c:v>
                </c:pt>
                <c:pt idx="15">
                  <c:v>37.178239274371478</c:v>
                </c:pt>
                <c:pt idx="16">
                  <c:v>38.24976022422625</c:v>
                </c:pt>
                <c:pt idx="17">
                  <c:v>39.996566038572212</c:v>
                </c:pt>
                <c:pt idx="18">
                  <c:v>41.288627437858096</c:v>
                </c:pt>
                <c:pt idx="19">
                  <c:v>42.206548575778186</c:v>
                </c:pt>
                <c:pt idx="20">
                  <c:v>42.687872707748525</c:v>
                </c:pt>
                <c:pt idx="21">
                  <c:v>43.350600318335211</c:v>
                </c:pt>
                <c:pt idx="22">
                  <c:v>43.782731084494188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71200"/>
        <c:axId val="50373376"/>
      </c:lineChart>
      <c:catAx>
        <c:axId val="5037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3376"/>
        <c:crosses val="autoZero"/>
        <c:auto val="1"/>
        <c:lblAlgn val="ctr"/>
        <c:lblOffset val="100"/>
        <c:noMultiLvlLbl val="0"/>
      </c:catAx>
      <c:valAx>
        <c:axId val="5037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266699</xdr:colOff>
      <xdr:row>3</xdr:row>
      <xdr:rowOff>61911</xdr:rowOff>
    </xdr:from>
    <xdr:to>
      <xdr:col>21</xdr:col>
      <xdr:colOff>19050</xdr:colOff>
      <xdr:row>24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11" workbookViewId="0">
      <selection activeCell="H27" sqref="H27"/>
    </sheetView>
  </sheetViews>
  <sheetFormatPr defaultRowHeight="14.4" x14ac:dyDescent="0.3"/>
  <cols>
    <col min="1" max="1" width="20.6640625" customWidth="1"/>
    <col min="2" max="2" width="17" bestFit="1" customWidth="1"/>
    <col min="3" max="3" width="10.44140625" bestFit="1" customWidth="1"/>
    <col min="4" max="4" width="7.109375" customWidth="1"/>
    <col min="5" max="5" width="25.6640625" bestFit="1" customWidth="1"/>
    <col min="6" max="6" width="11.5546875" bestFit="1" customWidth="1"/>
    <col min="8" max="8" width="26.6640625" bestFit="1" customWidth="1"/>
    <col min="9" max="9" width="12.88671875" bestFit="1" customWidth="1"/>
  </cols>
  <sheetData>
    <row r="1" spans="1:10" x14ac:dyDescent="0.3">
      <c r="A1" t="s">
        <v>0</v>
      </c>
      <c r="F1" t="s">
        <v>12</v>
      </c>
      <c r="G1" s="1"/>
      <c r="H1" s="1"/>
      <c r="I1" t="s">
        <v>12</v>
      </c>
    </row>
    <row r="2" spans="1:10" ht="15" x14ac:dyDescent="0.25">
      <c r="B2" s="1" t="s">
        <v>9</v>
      </c>
      <c r="F2" s="1" t="s">
        <v>5</v>
      </c>
      <c r="G2" s="1"/>
      <c r="H2" s="1"/>
      <c r="I2" s="1" t="s">
        <v>6</v>
      </c>
    </row>
    <row r="3" spans="1:10" ht="15" x14ac:dyDescent="0.25">
      <c r="A3" s="8" t="s">
        <v>1</v>
      </c>
      <c r="B3" s="8" t="s">
        <v>2</v>
      </c>
      <c r="C3" s="8" t="s">
        <v>4</v>
      </c>
      <c r="D3" s="8"/>
      <c r="E3" s="8" t="s">
        <v>10</v>
      </c>
      <c r="F3" s="8" t="s">
        <v>4</v>
      </c>
      <c r="H3" s="8" t="s">
        <v>11</v>
      </c>
      <c r="I3" s="8" t="s">
        <v>4</v>
      </c>
    </row>
    <row r="4" spans="1:10" ht="15" x14ac:dyDescent="0.25">
      <c r="A4" s="1" t="s">
        <v>3</v>
      </c>
      <c r="B4" s="3">
        <v>18.78</v>
      </c>
      <c r="C4" s="3"/>
      <c r="D4" s="3"/>
      <c r="E4" s="3">
        <f>+B4</f>
        <v>18.78</v>
      </c>
      <c r="H4" s="3">
        <f>+E4</f>
        <v>18.78</v>
      </c>
    </row>
    <row r="5" spans="1:10" ht="15" x14ac:dyDescent="0.25">
      <c r="A5" s="1">
        <v>2016</v>
      </c>
      <c r="B5" s="2">
        <v>26.04</v>
      </c>
      <c r="C5" s="7">
        <f t="shared" ref="C5:C26" si="0">B5/B4-1</f>
        <v>0.3865814696485621</v>
      </c>
      <c r="E5" s="2">
        <v>20.57</v>
      </c>
      <c r="F5" s="7"/>
      <c r="H5" s="2">
        <f>E5</f>
        <v>20.57</v>
      </c>
    </row>
    <row r="6" spans="1:10" ht="15" x14ac:dyDescent="0.25">
      <c r="A6" s="8">
        <v>2017</v>
      </c>
      <c r="B6" s="9">
        <v>27.66</v>
      </c>
      <c r="C6" s="10">
        <f t="shared" si="0"/>
        <v>6.2211981566820285E-2</v>
      </c>
      <c r="D6" s="10"/>
      <c r="E6" s="9">
        <v>21.27</v>
      </c>
      <c r="F6" s="10"/>
      <c r="G6" s="11"/>
      <c r="H6" s="9">
        <v>22.937375000000003</v>
      </c>
      <c r="I6" s="10"/>
    </row>
    <row r="7" spans="1:10" x14ac:dyDescent="0.3">
      <c r="A7" s="1">
        <v>2018</v>
      </c>
      <c r="B7" s="2">
        <v>29.02</v>
      </c>
      <c r="C7" s="4">
        <f t="shared" si="0"/>
        <v>4.9168474331164225E-2</v>
      </c>
      <c r="D7" s="4"/>
      <c r="E7" s="2">
        <v>22.19</v>
      </c>
      <c r="F7" s="4">
        <f t="shared" ref="F7:F26" si="1">E7/E6-1</f>
        <v>4.3253408556652717E-2</v>
      </c>
      <c r="G7" s="16" t="s">
        <v>15</v>
      </c>
      <c r="H7" s="2">
        <v>22.368500000000001</v>
      </c>
      <c r="I7" s="4">
        <f t="shared" ref="I7:I26" si="2">H7/H6-1</f>
        <v>-2.4801225074796096E-2</v>
      </c>
      <c r="J7" s="16" t="s">
        <v>15</v>
      </c>
    </row>
    <row r="8" spans="1:10" x14ac:dyDescent="0.3">
      <c r="A8" s="1">
        <v>2019</v>
      </c>
      <c r="B8" s="2">
        <v>33.54</v>
      </c>
      <c r="C8" s="4">
        <f t="shared" si="0"/>
        <v>0.1557546519641626</v>
      </c>
      <c r="D8" s="4"/>
      <c r="E8" s="2">
        <v>23.15</v>
      </c>
      <c r="F8" s="4">
        <f t="shared" si="1"/>
        <v>4.3262730959891638E-2</v>
      </c>
      <c r="G8" s="17"/>
      <c r="H8" s="2">
        <v>25.227446597238504</v>
      </c>
      <c r="I8" s="4">
        <f t="shared" si="2"/>
        <v>0.12781127913085388</v>
      </c>
      <c r="J8" s="17"/>
    </row>
    <row r="9" spans="1:10" x14ac:dyDescent="0.3">
      <c r="A9" s="1">
        <v>2020</v>
      </c>
      <c r="B9" s="2">
        <v>36.4</v>
      </c>
      <c r="C9" s="4">
        <f t="shared" si="0"/>
        <v>8.5271317829457294E-2</v>
      </c>
      <c r="D9" s="4"/>
      <c r="E9" s="2">
        <v>24.15</v>
      </c>
      <c r="F9" s="4">
        <f t="shared" si="1"/>
        <v>4.3196544276457916E-2</v>
      </c>
      <c r="G9" s="17"/>
      <c r="H9" s="2">
        <v>28.436990075865367</v>
      </c>
      <c r="I9" s="4">
        <f t="shared" si="2"/>
        <v>0.1272242700526891</v>
      </c>
      <c r="J9" s="17"/>
    </row>
    <row r="10" spans="1:10" x14ac:dyDescent="0.3">
      <c r="A10" s="1">
        <v>2021</v>
      </c>
      <c r="B10" s="2">
        <v>39.299999999999997</v>
      </c>
      <c r="C10" s="4">
        <f t="shared" si="0"/>
        <v>7.9670329670329609E-2</v>
      </c>
      <c r="D10" s="4"/>
      <c r="E10" s="2">
        <v>25.19</v>
      </c>
      <c r="F10" s="4">
        <f t="shared" si="1"/>
        <v>4.3064182194617162E-2</v>
      </c>
      <c r="G10" s="17"/>
      <c r="H10" s="2">
        <v>28.966254202006187</v>
      </c>
      <c r="I10" s="4">
        <f t="shared" si="2"/>
        <v>1.8611819490347958E-2</v>
      </c>
      <c r="J10" s="17"/>
    </row>
    <row r="11" spans="1:10" x14ac:dyDescent="0.3">
      <c r="A11" s="1">
        <v>2022</v>
      </c>
      <c r="B11" s="2">
        <v>41.98</v>
      </c>
      <c r="C11" s="4">
        <f t="shared" si="0"/>
        <v>6.8193384223918629E-2</v>
      </c>
      <c r="D11" s="4"/>
      <c r="E11" s="2">
        <v>26.28</v>
      </c>
      <c r="F11" s="4">
        <f t="shared" si="1"/>
        <v>4.3271139341008347E-2</v>
      </c>
      <c r="G11" s="17"/>
      <c r="H11" s="2">
        <v>29.549219124366438</v>
      </c>
      <c r="I11" s="4">
        <f t="shared" si="2"/>
        <v>2.0125657887787085E-2</v>
      </c>
      <c r="J11" s="17"/>
    </row>
    <row r="12" spans="1:10" x14ac:dyDescent="0.3">
      <c r="A12" s="1">
        <v>2023</v>
      </c>
      <c r="B12" s="2">
        <v>44.33</v>
      </c>
      <c r="C12" s="4">
        <f t="shared" si="0"/>
        <v>5.5979037636969986E-2</v>
      </c>
      <c r="D12" s="4"/>
      <c r="E12" s="2">
        <v>27.41</v>
      </c>
      <c r="F12" s="4">
        <f t="shared" si="1"/>
        <v>4.2998477929984791E-2</v>
      </c>
      <c r="G12" s="17"/>
      <c r="H12" s="2">
        <v>32.33263978258713</v>
      </c>
      <c r="I12" s="4">
        <f t="shared" si="2"/>
        <v>9.4196081680055999E-2</v>
      </c>
      <c r="J12" s="17"/>
    </row>
    <row r="13" spans="1:10" x14ac:dyDescent="0.3">
      <c r="A13" s="1">
        <v>2024</v>
      </c>
      <c r="B13" s="2">
        <v>46.14</v>
      </c>
      <c r="C13" s="4">
        <f t="shared" si="0"/>
        <v>4.0830137604331185E-2</v>
      </c>
      <c r="D13" s="4"/>
      <c r="E13" s="2">
        <v>28.6</v>
      </c>
      <c r="F13" s="4">
        <f t="shared" si="1"/>
        <v>4.3414812112367862E-2</v>
      </c>
      <c r="G13" s="17"/>
      <c r="H13" s="2">
        <v>34.309459888344605</v>
      </c>
      <c r="I13" s="4">
        <f t="shared" si="2"/>
        <v>6.114007761352358E-2</v>
      </c>
      <c r="J13" s="17"/>
    </row>
    <row r="14" spans="1:10" x14ac:dyDescent="0.3">
      <c r="A14" s="1">
        <v>2025</v>
      </c>
      <c r="B14" s="2">
        <v>47.99</v>
      </c>
      <c r="C14" s="4">
        <f t="shared" si="0"/>
        <v>4.0095361941915986E-2</v>
      </c>
      <c r="D14" s="4"/>
      <c r="E14" s="2">
        <v>29.83</v>
      </c>
      <c r="F14" s="4">
        <f t="shared" si="1"/>
        <v>4.3006993006992955E-2</v>
      </c>
      <c r="G14" s="17"/>
      <c r="H14" s="2">
        <v>35.924944130344599</v>
      </c>
      <c r="I14" s="4">
        <f t="shared" si="2"/>
        <v>4.7085679787946644E-2</v>
      </c>
      <c r="J14" s="17"/>
    </row>
    <row r="15" spans="1:10" x14ac:dyDescent="0.3">
      <c r="A15" s="1">
        <v>2026</v>
      </c>
      <c r="B15" s="2">
        <v>50.54</v>
      </c>
      <c r="C15" s="4">
        <f t="shared" si="0"/>
        <v>5.3136070014586201E-2</v>
      </c>
      <c r="D15" s="4"/>
      <c r="E15" s="2">
        <v>31.12</v>
      </c>
      <c r="F15" s="4">
        <f t="shared" si="1"/>
        <v>4.3245055313442915E-2</v>
      </c>
      <c r="G15" s="17"/>
      <c r="H15" s="2">
        <v>36.138482174833655</v>
      </c>
      <c r="I15" s="4">
        <f t="shared" si="2"/>
        <v>5.9440049151999741E-3</v>
      </c>
      <c r="J15" s="17"/>
    </row>
    <row r="16" spans="1:10" x14ac:dyDescent="0.3">
      <c r="A16" s="1">
        <v>2027</v>
      </c>
      <c r="B16" s="2">
        <v>52.95</v>
      </c>
      <c r="C16" s="4">
        <f t="shared" si="0"/>
        <v>4.7685001978630792E-2</v>
      </c>
      <c r="D16" s="4"/>
      <c r="E16" s="2">
        <v>32.46</v>
      </c>
      <c r="F16" s="4">
        <f t="shared" si="1"/>
        <v>4.3059125964010292E-2</v>
      </c>
      <c r="G16" s="17"/>
      <c r="H16" s="2">
        <v>35.547073175925647</v>
      </c>
      <c r="I16" s="4">
        <f t="shared" si="2"/>
        <v>-1.636507576734525E-2</v>
      </c>
      <c r="J16" s="17"/>
    </row>
    <row r="17" spans="1:10" x14ac:dyDescent="0.3">
      <c r="A17" s="1">
        <v>2028</v>
      </c>
      <c r="B17" s="2">
        <v>55.31</v>
      </c>
      <c r="C17" s="4">
        <f t="shared" si="0"/>
        <v>4.4570349386213293E-2</v>
      </c>
      <c r="D17" s="4"/>
      <c r="E17" s="2">
        <v>33.86</v>
      </c>
      <c r="F17" s="4">
        <f t="shared" si="1"/>
        <v>4.3130006161429479E-2</v>
      </c>
      <c r="G17" s="17"/>
      <c r="H17" s="2">
        <v>36.304998187480777</v>
      </c>
      <c r="I17" s="4">
        <f t="shared" si="2"/>
        <v>2.1321727609024066E-2</v>
      </c>
      <c r="J17" s="17"/>
    </row>
    <row r="18" spans="1:10" x14ac:dyDescent="0.3">
      <c r="A18" s="1">
        <v>2029</v>
      </c>
      <c r="B18" s="2">
        <v>57.23</v>
      </c>
      <c r="C18" s="4">
        <f t="shared" si="0"/>
        <v>3.4713433375519687E-2</v>
      </c>
      <c r="D18" s="4"/>
      <c r="E18" s="2">
        <v>35.33</v>
      </c>
      <c r="F18" s="4">
        <f t="shared" si="1"/>
        <v>4.3414057885410529E-2</v>
      </c>
      <c r="G18" s="17"/>
      <c r="H18" s="2">
        <v>36.610008824259026</v>
      </c>
      <c r="I18" s="4">
        <f t="shared" si="2"/>
        <v>8.4013400910574187E-3</v>
      </c>
      <c r="J18" s="17"/>
    </row>
    <row r="19" spans="1:10" x14ac:dyDescent="0.3">
      <c r="A19" s="1">
        <v>2030</v>
      </c>
      <c r="B19" s="2">
        <v>59.68</v>
      </c>
      <c r="C19" s="4">
        <f t="shared" si="0"/>
        <v>4.2809715184343844E-2</v>
      </c>
      <c r="D19" s="4"/>
      <c r="E19" s="2">
        <v>36.85</v>
      </c>
      <c r="F19" s="4">
        <f t="shared" si="1"/>
        <v>4.302292669119745E-2</v>
      </c>
      <c r="G19" s="17"/>
      <c r="H19" s="2">
        <v>37.178239274371478</v>
      </c>
      <c r="I19" s="4">
        <f t="shared" si="2"/>
        <v>1.5521177633148309E-2</v>
      </c>
      <c r="J19" s="17"/>
    </row>
    <row r="20" spans="1:10" x14ac:dyDescent="0.3">
      <c r="A20" s="1">
        <v>2031</v>
      </c>
      <c r="B20" s="2">
        <v>61.9</v>
      </c>
      <c r="C20" s="4">
        <f t="shared" si="0"/>
        <v>3.7198391420911525E-2</v>
      </c>
      <c r="D20" s="4"/>
      <c r="E20" s="2">
        <v>38.44</v>
      </c>
      <c r="F20" s="4">
        <f t="shared" si="1"/>
        <v>4.3147896879240033E-2</v>
      </c>
      <c r="G20" s="17"/>
      <c r="H20" s="2">
        <v>38.24976022422625</v>
      </c>
      <c r="I20" s="4">
        <f t="shared" si="2"/>
        <v>2.8821186015482336E-2</v>
      </c>
      <c r="J20" s="17"/>
    </row>
    <row r="21" spans="1:10" x14ac:dyDescent="0.3">
      <c r="A21" s="1">
        <v>2032</v>
      </c>
      <c r="B21" s="2">
        <v>64.03</v>
      </c>
      <c r="C21" s="4">
        <f t="shared" si="0"/>
        <v>3.4410339256865985E-2</v>
      </c>
      <c r="D21" s="4"/>
      <c r="E21" s="2">
        <v>40.1</v>
      </c>
      <c r="F21" s="4">
        <f t="shared" si="1"/>
        <v>4.3184183142559895E-2</v>
      </c>
      <c r="G21" s="17"/>
      <c r="H21" s="2">
        <v>39.996566038572212</v>
      </c>
      <c r="I21" s="4">
        <f t="shared" si="2"/>
        <v>4.566841214443973E-2</v>
      </c>
      <c r="J21" s="17"/>
    </row>
    <row r="22" spans="1:10" x14ac:dyDescent="0.3">
      <c r="A22" s="1">
        <v>2033</v>
      </c>
      <c r="B22" s="2">
        <v>67.23</v>
      </c>
      <c r="C22" s="4">
        <f t="shared" si="0"/>
        <v>4.9976573481180786E-2</v>
      </c>
      <c r="D22" s="4"/>
      <c r="E22" s="2">
        <v>41.83</v>
      </c>
      <c r="F22" s="4">
        <f t="shared" si="1"/>
        <v>4.3142144638403934E-2</v>
      </c>
      <c r="G22" s="17"/>
      <c r="H22" s="2">
        <v>41.288627437858096</v>
      </c>
      <c r="I22" s="4">
        <f t="shared" si="2"/>
        <v>3.2304308275861393E-2</v>
      </c>
      <c r="J22" s="17"/>
    </row>
    <row r="23" spans="1:10" x14ac:dyDescent="0.3">
      <c r="A23" s="1">
        <v>2034</v>
      </c>
      <c r="B23" s="2">
        <v>72.37</v>
      </c>
      <c r="C23" s="4">
        <f t="shared" si="0"/>
        <v>7.6453964004164821E-2</v>
      </c>
      <c r="D23" s="4"/>
      <c r="E23" s="2">
        <v>43.64</v>
      </c>
      <c r="F23" s="4">
        <f t="shared" si="1"/>
        <v>4.3270380109968976E-2</v>
      </c>
      <c r="G23" s="17"/>
      <c r="H23" s="2">
        <v>42.206548575778186</v>
      </c>
      <c r="I23" s="4">
        <f t="shared" si="2"/>
        <v>2.2231815269267985E-2</v>
      </c>
      <c r="J23" s="17"/>
    </row>
    <row r="24" spans="1:10" x14ac:dyDescent="0.3">
      <c r="A24" s="1">
        <v>2035</v>
      </c>
      <c r="B24" s="2">
        <v>76.23</v>
      </c>
      <c r="C24" s="4">
        <f t="shared" si="0"/>
        <v>5.3337018101423217E-2</v>
      </c>
      <c r="D24" s="4"/>
      <c r="E24" s="2">
        <v>45.52</v>
      </c>
      <c r="F24" s="4">
        <f t="shared" si="1"/>
        <v>4.3079743354720534E-2</v>
      </c>
      <c r="G24" s="17"/>
      <c r="H24" s="2">
        <v>42.687872707748525</v>
      </c>
      <c r="I24" s="4">
        <f t="shared" si="2"/>
        <v>1.140401544812808E-2</v>
      </c>
      <c r="J24" s="17"/>
    </row>
    <row r="25" spans="1:10" x14ac:dyDescent="0.3">
      <c r="A25" s="5">
        <v>2036</v>
      </c>
      <c r="B25" s="6">
        <v>79.05</v>
      </c>
      <c r="C25" s="7">
        <f t="shared" si="0"/>
        <v>3.6993309720582346E-2</v>
      </c>
      <c r="D25" s="7"/>
      <c r="E25" s="6">
        <v>47.49</v>
      </c>
      <c r="F25" s="7">
        <f t="shared" si="1"/>
        <v>4.3277680140597408E-2</v>
      </c>
      <c r="G25" s="17"/>
      <c r="H25" s="6">
        <v>43.350600318335211</v>
      </c>
      <c r="I25" s="7">
        <f t="shared" si="2"/>
        <v>1.5524962209381599E-2</v>
      </c>
      <c r="J25" s="17"/>
    </row>
    <row r="26" spans="1:10" x14ac:dyDescent="0.3">
      <c r="A26" s="8">
        <v>2037</v>
      </c>
      <c r="B26" s="9">
        <v>82.21</v>
      </c>
      <c r="C26" s="10">
        <f t="shared" si="0"/>
        <v>3.997469955724231E-2</v>
      </c>
      <c r="D26" s="10"/>
      <c r="E26" s="9">
        <v>49.54</v>
      </c>
      <c r="F26" s="10">
        <f t="shared" si="1"/>
        <v>4.3166982522636177E-2</v>
      </c>
      <c r="G26" s="18"/>
      <c r="H26" s="9">
        <v>43.782731084494188</v>
      </c>
      <c r="I26" s="10">
        <f t="shared" si="2"/>
        <v>9.9682764018427239E-3</v>
      </c>
      <c r="J26" s="18"/>
    </row>
    <row r="27" spans="1:10" ht="15" x14ac:dyDescent="0.25">
      <c r="C27" s="4">
        <f>SUM(C6:C26)/COUNT(C6:C26)</f>
        <v>5.6592073440511169E-2</v>
      </c>
      <c r="F27" s="4">
        <f>SUM(F6:F26)/COUNT(F6:F26)</f>
        <v>4.3180423559079549E-2</v>
      </c>
      <c r="I27" s="4">
        <f>SUM(I6:I26)/COUNT(I6:I26)</f>
        <v>3.3606989540694826E-2</v>
      </c>
    </row>
    <row r="28" spans="1:10" ht="15" x14ac:dyDescent="0.25">
      <c r="A28" t="s">
        <v>7</v>
      </c>
      <c r="B28" s="2">
        <f>+PMT($B$29,20,-NPV($B$29,B7:B26))</f>
        <v>49.067150936160026</v>
      </c>
      <c r="C28" s="1"/>
      <c r="D28" s="1"/>
      <c r="E28" s="2">
        <f>+PMT($B$29,20,-NPV($B$29,E7:E26))</f>
        <v>30.998284122659452</v>
      </c>
      <c r="F28" s="1"/>
      <c r="G28" s="1"/>
      <c r="H28" s="2">
        <f>+PMT($B$29,20,-NPV($B$29,H7:H26))</f>
        <v>33.191980062119121</v>
      </c>
    </row>
    <row r="29" spans="1:10" ht="15" x14ac:dyDescent="0.25">
      <c r="A29" t="s">
        <v>8</v>
      </c>
      <c r="B29" s="12">
        <v>7.2400000000000006E-2</v>
      </c>
      <c r="C29" s="1"/>
      <c r="D29" s="1"/>
      <c r="E29" s="1"/>
      <c r="F29" s="1"/>
      <c r="G29" s="1"/>
      <c r="H29" s="1"/>
    </row>
  </sheetData>
  <mergeCells count="2">
    <mergeCell ref="G7:G26"/>
    <mergeCell ref="J7:J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K27" sqref="K27"/>
    </sheetView>
  </sheetViews>
  <sheetFormatPr defaultRowHeight="14.4" x14ac:dyDescent="0.3"/>
  <cols>
    <col min="2" max="2" width="16.6640625" bestFit="1" customWidth="1"/>
    <col min="3" max="3" width="16.33203125" bestFit="1" customWidth="1"/>
  </cols>
  <sheetData>
    <row r="1" spans="1:3" x14ac:dyDescent="0.25">
      <c r="B1" t="s">
        <v>13</v>
      </c>
      <c r="C1" t="s">
        <v>14</v>
      </c>
    </row>
    <row r="2" spans="1:3" x14ac:dyDescent="0.25">
      <c r="A2" s="13">
        <v>42278</v>
      </c>
      <c r="B2" s="14">
        <v>17.7</v>
      </c>
      <c r="C2" s="14">
        <v>15.36</v>
      </c>
    </row>
    <row r="3" spans="1:3" x14ac:dyDescent="0.25">
      <c r="A3" s="13">
        <v>42309</v>
      </c>
      <c r="B3" s="14">
        <v>17.149999999999999</v>
      </c>
      <c r="C3" s="14">
        <v>16.8</v>
      </c>
    </row>
    <row r="4" spans="1:3" x14ac:dyDescent="0.25">
      <c r="A4" s="13">
        <v>42339</v>
      </c>
      <c r="B4" s="14">
        <v>16.91</v>
      </c>
      <c r="C4" s="14">
        <v>17.010000000000002</v>
      </c>
    </row>
    <row r="5" spans="1:3" x14ac:dyDescent="0.25">
      <c r="A5" s="13">
        <v>42370</v>
      </c>
      <c r="B5" s="14">
        <v>19.27</v>
      </c>
      <c r="C5" s="14">
        <v>19.190000000000001</v>
      </c>
    </row>
    <row r="6" spans="1:3" x14ac:dyDescent="0.25">
      <c r="A6" s="13">
        <v>42401</v>
      </c>
      <c r="B6" s="14">
        <v>16.48</v>
      </c>
      <c r="C6" s="14">
        <v>14.59</v>
      </c>
    </row>
    <row r="7" spans="1:3" x14ac:dyDescent="0.25">
      <c r="A7" s="13">
        <v>42430</v>
      </c>
      <c r="B7" s="14">
        <v>13.36</v>
      </c>
      <c r="C7" s="14">
        <v>14.12</v>
      </c>
    </row>
    <row r="8" spans="1:3" x14ac:dyDescent="0.25">
      <c r="A8" s="13">
        <v>42461</v>
      </c>
      <c r="B8" s="14">
        <v>16.36</v>
      </c>
      <c r="C8" s="14">
        <v>16.440000000000001</v>
      </c>
    </row>
    <row r="9" spans="1:3" x14ac:dyDescent="0.25">
      <c r="A9" s="13">
        <v>42491</v>
      </c>
      <c r="B9" s="14">
        <v>16.89</v>
      </c>
      <c r="C9" s="14">
        <v>14.95</v>
      </c>
    </row>
    <row r="10" spans="1:3" x14ac:dyDescent="0.25">
      <c r="A10" s="13">
        <v>42522</v>
      </c>
      <c r="B10" s="14">
        <v>23.25</v>
      </c>
      <c r="C10" s="14">
        <v>18.809999999999999</v>
      </c>
    </row>
    <row r="11" spans="1:3" x14ac:dyDescent="0.25">
      <c r="A11" s="13">
        <v>42552</v>
      </c>
      <c r="B11" s="14">
        <v>24.33</v>
      </c>
      <c r="C11" s="14">
        <v>22.32</v>
      </c>
    </row>
    <row r="12" spans="1:3" x14ac:dyDescent="0.25">
      <c r="A12" s="13">
        <v>42583</v>
      </c>
      <c r="B12" s="14">
        <v>24.37</v>
      </c>
      <c r="C12" s="14">
        <v>23.76</v>
      </c>
    </row>
    <row r="13" spans="1:3" x14ac:dyDescent="0.25">
      <c r="A13" s="13">
        <v>42614</v>
      </c>
      <c r="B13" s="14">
        <v>19.25</v>
      </c>
      <c r="C13" s="14">
        <v>19.72</v>
      </c>
    </row>
    <row r="14" spans="1:3" x14ac:dyDescent="0.25">
      <c r="B14" s="15">
        <f>AVERAGE(B2:B13)</f>
        <v>18.776666666666667</v>
      </c>
      <c r="C14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SPP Pricing</vt:lpstr>
    </vt:vector>
  </TitlesOfParts>
  <Company>Nortwhestern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LaFave, Bleau</dc:creator>
  <cp:lastModifiedBy>Douglas, Tina  (PUC)</cp:lastModifiedBy>
  <dcterms:created xsi:type="dcterms:W3CDTF">2016-10-05T15:52:44Z</dcterms:created>
  <dcterms:modified xsi:type="dcterms:W3CDTF">2016-10-18T14:01:33Z</dcterms:modified>
</cp:coreProperties>
</file>