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991"/>
  </bookViews>
  <sheets>
    <sheet name="NR Equipment Gas" sheetId="1" r:id="rId1"/>
    <sheet name="NR Equipment Electric" sheetId="2" r:id="rId2"/>
    <sheet name="Res Equipment Gas " sheetId="3" r:id="rId3"/>
    <sheet name="Res Equipment Electric" sheetId="4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9" i="4" l="1"/>
  <c r="O30" i="3" l="1"/>
  <c r="O31" i="4" l="1"/>
  <c r="O17" i="4"/>
  <c r="O20" i="4" s="1"/>
  <c r="O21" i="4" s="1"/>
  <c r="O22" i="4" s="1"/>
  <c r="O23" i="4" s="1"/>
  <c r="O24" i="4" s="1"/>
  <c r="O25" i="4" s="1"/>
  <c r="O26" i="4" s="1"/>
  <c r="O3" i="4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32" i="3"/>
  <c r="O3" i="3"/>
  <c r="O5" i="3" s="1"/>
  <c r="O6" i="3" s="1"/>
  <c r="O7" i="3" s="1"/>
  <c r="O8" i="3" s="1"/>
  <c r="O9" i="3" s="1"/>
  <c r="O10" i="3" s="1"/>
  <c r="O11" i="3" s="1"/>
  <c r="O28" i="2"/>
  <c r="O26" i="2"/>
  <c r="O3" i="2"/>
  <c r="O5" i="2" s="1"/>
  <c r="O6" i="2" s="1"/>
  <c r="N32" i="1"/>
  <c r="N34" i="1" s="1"/>
  <c r="O3" i="1"/>
  <c r="O5" i="1" s="1"/>
  <c r="O6" i="1" s="1"/>
  <c r="O7" i="1" s="1"/>
  <c r="O8" i="1" s="1"/>
  <c r="O9" i="1" s="1"/>
  <c r="O10" i="1" s="1"/>
  <c r="O11" i="1" s="1"/>
  <c r="O16" i="3" l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9" i="2"/>
  <c r="O7" i="2" l="1"/>
  <c r="O8" i="2" s="1"/>
  <c r="O9" i="2" s="1"/>
  <c r="O10" i="2" s="1"/>
  <c r="O11" i="2" s="1"/>
  <c r="O12" i="2" s="1"/>
</calcChain>
</file>

<file path=xl/sharedStrings.xml><?xml version="1.0" encoding="utf-8"?>
<sst xmlns="http://schemas.openxmlformats.org/spreadsheetml/2006/main" count="351" uniqueCount="67">
  <si>
    <t>= second approval completed (MEC Use Only)</t>
  </si>
  <si>
    <t>= rebate paid</t>
  </si>
  <si>
    <t xml:space="preserve"> </t>
  </si>
  <si>
    <t>Beginning Incentive Budget</t>
  </si>
  <si>
    <t>Reallocated Admin Budget</t>
  </si>
  <si>
    <t>Request Receipt Date</t>
  </si>
  <si>
    <t>Project or Account Number</t>
  </si>
  <si>
    <t>Customer</t>
  </si>
  <si>
    <t>City</t>
  </si>
  <si>
    <t>PIC</t>
  </si>
  <si>
    <t>Project Invoice Date</t>
  </si>
  <si>
    <t>Check Request Date</t>
  </si>
  <si>
    <t>Project Description</t>
  </si>
  <si>
    <t>Preapproval Date</t>
  </si>
  <si>
    <t>Preapproval Expiration Date</t>
  </si>
  <si>
    <t>Units</t>
  </si>
  <si>
    <t>Therms Saved</t>
  </si>
  <si>
    <t>Preapproval Amount</t>
  </si>
  <si>
    <t>Actual Rebate</t>
  </si>
  <si>
    <t>Remaining Balance</t>
  </si>
  <si>
    <t>Comments</t>
  </si>
  <si>
    <t xml:space="preserve">Additional Applications Received </t>
  </si>
  <si>
    <t>Completion Date</t>
  </si>
  <si>
    <t>Preapproval Request Amount</t>
  </si>
  <si>
    <t>Paid</t>
  </si>
  <si>
    <t>Pending Approval</t>
  </si>
  <si>
    <t>Grand Total</t>
  </si>
  <si>
    <t>= second approval completed</t>
  </si>
  <si>
    <t>MEC Use Only</t>
  </si>
  <si>
    <t>Electric kWh Saved</t>
  </si>
  <si>
    <t>Pending Payment</t>
  </si>
  <si>
    <t>Reallocated 10% of total Res Electric Budget</t>
  </si>
  <si>
    <r>
      <t xml:space="preserve">2019 South Dakota Nonresidential </t>
    </r>
    <r>
      <rPr>
        <b/>
        <sz val="14"/>
        <color rgb="FFFF0000"/>
        <rFont val="Calibri"/>
        <family val="2"/>
        <charset val="1"/>
      </rPr>
      <t>EQUIPMENT GAS</t>
    </r>
    <r>
      <rPr>
        <b/>
        <sz val="14"/>
        <color rgb="FF000000"/>
        <rFont val="Calibri"/>
        <family val="2"/>
        <charset val="1"/>
      </rPr>
      <t xml:space="preserve"> Tracker - 98858</t>
    </r>
  </si>
  <si>
    <t>2019 Incentive budget is $45,084.</t>
  </si>
  <si>
    <r>
      <t xml:space="preserve">2019 South Dakota Nonresidential </t>
    </r>
    <r>
      <rPr>
        <b/>
        <sz val="12"/>
        <color rgb="FFFF0000"/>
        <rFont val="Calibri"/>
        <family val="2"/>
        <charset val="1"/>
      </rPr>
      <t>EQUIPMENT ELECTRIC</t>
    </r>
    <r>
      <rPr>
        <b/>
        <sz val="12"/>
        <color rgb="FF000000"/>
        <rFont val="Calibri"/>
        <family val="2"/>
        <charset val="1"/>
      </rPr>
      <t xml:space="preserve"> Tracker - 17805</t>
    </r>
  </si>
  <si>
    <t>2019 Incentive budget is $7,932.</t>
  </si>
  <si>
    <r>
      <t xml:space="preserve">2019 South Dakota Residential </t>
    </r>
    <r>
      <rPr>
        <b/>
        <sz val="12"/>
        <color rgb="FFFF0000"/>
        <rFont val="Calibri"/>
        <family val="2"/>
        <charset val="1"/>
      </rPr>
      <t>EQUIPMENT GAS</t>
    </r>
    <r>
      <rPr>
        <b/>
        <sz val="12"/>
        <color rgb="FF000000"/>
        <rFont val="Calibri"/>
        <family val="2"/>
        <charset val="1"/>
      </rPr>
      <t xml:space="preserve"> Tracker - 98856</t>
    </r>
  </si>
  <si>
    <t>2019 Incentive budget is $483,125.</t>
  </si>
  <si>
    <r>
      <t xml:space="preserve">2019 South Dakota Residential </t>
    </r>
    <r>
      <rPr>
        <b/>
        <sz val="12"/>
        <color rgb="FFFF0000"/>
        <rFont val="Calibri"/>
        <family val="2"/>
        <charset val="1"/>
      </rPr>
      <t>EQUIPMENT ELECTRIC</t>
    </r>
    <r>
      <rPr>
        <b/>
        <sz val="12"/>
        <color rgb="FF000000"/>
        <rFont val="Calibri"/>
        <family val="2"/>
        <charset val="1"/>
      </rPr>
      <t xml:space="preserve"> Tracker - 17802</t>
    </r>
  </si>
  <si>
    <t>2019 Incentive budget is $ 20,038.</t>
  </si>
  <si>
    <t>Dakota City</t>
  </si>
  <si>
    <t>TEG/ATEC</t>
  </si>
  <si>
    <t>Tyson Foods - Dan Dana is KAM</t>
  </si>
  <si>
    <t xml:space="preserve">Remaining Admin Budget = $4,803      </t>
  </si>
  <si>
    <t>Remaining Admin Budget = $21,268</t>
  </si>
  <si>
    <t xml:space="preserve">  </t>
  </si>
  <si>
    <t xml:space="preserve">Remaining Admin Budget = $2,499  </t>
  </si>
  <si>
    <t>LED Lamp Retrofit of HID</t>
  </si>
  <si>
    <t>As of:</t>
  </si>
  <si>
    <t>Vision</t>
  </si>
  <si>
    <t>TrakSmart</t>
  </si>
  <si>
    <t>SD - Furnace Blower Motor_TRMv3</t>
  </si>
  <si>
    <t>SD - Furnace_TRM</t>
  </si>
  <si>
    <t>SD - Furnace_TRMv3</t>
  </si>
  <si>
    <t>SD - Smart Advanced Thermostat_TRM</t>
  </si>
  <si>
    <t>SD - Smart Advanced Thermostat_TRMv3</t>
  </si>
  <si>
    <t>HIGH EFFICIENCY FURNACE &lt; 250 MBTU, &gt;= 95% AFUE, AHRI</t>
  </si>
  <si>
    <t>THERMOSTAT</t>
  </si>
  <si>
    <t>SD - NR Furnace_TRM</t>
  </si>
  <si>
    <t>SD - NR Furnace_TRMv3</t>
  </si>
  <si>
    <t>Union County HWY Dept.</t>
  </si>
  <si>
    <t>Alcester</t>
  </si>
  <si>
    <t>SD - Air Source Heat Pump_TRMv3</t>
  </si>
  <si>
    <t>SD - Central Air Conditioner_TRMv3</t>
  </si>
  <si>
    <t>LED Lamps</t>
  </si>
  <si>
    <t>Project in process.</t>
  </si>
  <si>
    <t xml:space="preserve">Remaining Admin Budget = $3,681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</si>
</sst>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\$* #,##0.00_);_(\$* \(#,##0.00\);_(\$* \-??_);_(@_)"/>
    <numFmt numFmtId="165" formatCode="_(\$* #,##0_);_(\$* \(#,##0\);_(\$* \-??_);_(@_)"/>
    <numFmt numFmtId="166" formatCode="mm/dd/yy"/>
    <numFmt numFmtId="167" formatCode="_(* #,##0.00_);_(* \(#,##0.00\);_(* \-??_);_(@_)"/>
    <numFmt numFmtId="168" formatCode="_(* #,##0_);_(* \(#,##0\);_(* \-??_);_(@_)"/>
    <numFmt numFmtId="169" formatCode="[$$-409]#,##0.00;[Red]\-[$$-409]#,##0.00"/>
    <numFmt numFmtId="170" formatCode="\$#,##0_);[Red]&quot;($&quot;#,##0\)"/>
    <numFmt numFmtId="171" formatCode="\$#,##0.00_);[Red]&quot;($&quot;#,##0.00\)"/>
    <numFmt numFmtId="172" formatCode="_(* #,##0_);_(* \(#,##0\);_(* &quot;-&quot;??_);_(@_)"/>
  </numFmts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3D69B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CE6F2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rgb="FFDCE6F2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7" fontId="8" fillId="0" borderId="0" applyBorder="0" applyProtection="0"/>
    <xf numFmtId="164" fontId="8" fillId="0" borderId="0" applyBorder="0" applyProtection="0"/>
    <xf numFmtId="0" fontId="8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 applyBorder="1" applyAlignment="1" applyProtection="1"/>
    <xf numFmtId="0" fontId="1" fillId="0" borderId="0" xfId="0" applyFont="1"/>
    <xf numFmtId="0" fontId="0" fillId="2" borderId="0" xfId="0" applyFill="1"/>
    <xf numFmtId="49" fontId="0" fillId="2" borderId="0" xfId="0" applyNumberFormat="1" applyFont="1" applyFill="1"/>
    <xf numFmtId="0" fontId="0" fillId="3" borderId="0" xfId="0" applyFill="1"/>
    <xf numFmtId="49" fontId="0" fillId="3" borderId="0" xfId="0" applyNumberFormat="1" applyFont="1" applyFill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65" fontId="3" fillId="0" borderId="0" xfId="2" applyNumberFormat="1" applyFont="1" applyBorder="1" applyProtection="1"/>
    <xf numFmtId="165" fontId="3" fillId="0" borderId="0" xfId="2" applyNumberFormat="1" applyFont="1" applyBorder="1" applyAlignment="1" applyProtection="1">
      <alignment wrapText="1"/>
    </xf>
    <xf numFmtId="165" fontId="3" fillId="0" borderId="0" xfId="2" applyNumberFormat="1" applyFont="1" applyBorder="1" applyAlignment="1" applyProtection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Font="1" applyBorder="1"/>
    <xf numFmtId="165" fontId="0" fillId="0" borderId="6" xfId="2" applyNumberFormat="1" applyFont="1" applyBorder="1" applyAlignment="1" applyProtection="1"/>
    <xf numFmtId="165" fontId="0" fillId="3" borderId="7" xfId="2" applyNumberFormat="1" applyFont="1" applyFill="1" applyBorder="1" applyAlignment="1" applyProtection="1"/>
    <xf numFmtId="0" fontId="0" fillId="0" borderId="6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4" borderId="9" xfId="0" applyFont="1" applyFill="1" applyBorder="1"/>
    <xf numFmtId="0" fontId="0" fillId="0" borderId="9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5" fontId="0" fillId="0" borderId="9" xfId="2" applyNumberFormat="1" applyFont="1" applyBorder="1" applyAlignment="1" applyProtection="1"/>
    <xf numFmtId="165" fontId="0" fillId="3" borderId="10" xfId="2" applyNumberFormat="1" applyFont="1" applyFill="1" applyBorder="1" applyAlignment="1" applyProtection="1"/>
    <xf numFmtId="165" fontId="0" fillId="0" borderId="10" xfId="2" applyNumberFormat="1" applyFont="1" applyBorder="1" applyAlignment="1" applyProtection="1"/>
    <xf numFmtId="0" fontId="0" fillId="0" borderId="9" xfId="0" applyBorder="1"/>
    <xf numFmtId="166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168" fontId="0" fillId="0" borderId="9" xfId="1" applyNumberFormat="1" applyFont="1" applyBorder="1" applyAlignment="1" applyProtection="1"/>
    <xf numFmtId="165" fontId="0" fillId="3" borderId="9" xfId="2" applyNumberFormat="1" applyFont="1" applyFill="1" applyBorder="1" applyAlignment="1" applyProtection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left"/>
    </xf>
    <xf numFmtId="166" fontId="0" fillId="0" borderId="9" xfId="0" applyNumberFormat="1" applyFont="1" applyBorder="1"/>
    <xf numFmtId="166" fontId="0" fillId="0" borderId="6" xfId="0" applyNumberFormat="1" applyFont="1" applyBorder="1"/>
    <xf numFmtId="165" fontId="0" fillId="3" borderId="6" xfId="2" applyNumberFormat="1" applyFont="1" applyFill="1" applyBorder="1" applyAlignment="1" applyProtection="1"/>
    <xf numFmtId="0" fontId="0" fillId="0" borderId="6" xfId="0" applyFont="1" applyBorder="1" applyAlignment="1">
      <alignment wrapText="1"/>
    </xf>
    <xf numFmtId="165" fontId="0" fillId="0" borderId="9" xfId="0" applyNumberFormat="1" applyBorder="1"/>
    <xf numFmtId="0" fontId="3" fillId="0" borderId="12" xfId="0" applyFont="1" applyBorder="1" applyAlignment="1">
      <alignment horizontal="center" wrapText="1"/>
    </xf>
    <xf numFmtId="14" fontId="0" fillId="0" borderId="9" xfId="0" applyNumberFormat="1" applyFont="1" applyBorder="1"/>
    <xf numFmtId="0" fontId="0" fillId="0" borderId="9" xfId="3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166" fontId="0" fillId="0" borderId="13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166" fontId="0" fillId="0" borderId="10" xfId="0" applyNumberFormat="1" applyBorder="1"/>
    <xf numFmtId="166" fontId="0" fillId="0" borderId="9" xfId="0" applyNumberFormat="1" applyBorder="1"/>
    <xf numFmtId="166" fontId="0" fillId="0" borderId="0" xfId="0" applyNumberFormat="1"/>
    <xf numFmtId="165" fontId="0" fillId="0" borderId="14" xfId="2" applyNumberFormat="1" applyFont="1" applyBorder="1" applyAlignment="1" applyProtection="1"/>
    <xf numFmtId="165" fontId="0" fillId="0" borderId="15" xfId="2" applyNumberFormat="1" applyFont="1" applyBorder="1" applyAlignment="1" applyProtection="1"/>
    <xf numFmtId="165" fontId="0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165" fontId="8" fillId="0" borderId="6" xfId="2" applyNumberFormat="1" applyBorder="1" applyProtection="1"/>
    <xf numFmtId="165" fontId="8" fillId="3" borderId="0" xfId="2" applyNumberFormat="1" applyFill="1" applyBorder="1" applyProtection="1"/>
    <xf numFmtId="165" fontId="0" fillId="0" borderId="6" xfId="0" applyNumberFormat="1" applyBorder="1"/>
    <xf numFmtId="0" fontId="0" fillId="0" borderId="16" xfId="0" applyBorder="1"/>
    <xf numFmtId="14" fontId="0" fillId="0" borderId="9" xfId="0" applyNumberFormat="1" applyBorder="1"/>
    <xf numFmtId="169" fontId="0" fillId="0" borderId="9" xfId="0" applyNumberFormat="1" applyFont="1" applyBorder="1"/>
    <xf numFmtId="165" fontId="8" fillId="3" borderId="9" xfId="2" applyNumberFormat="1" applyFill="1" applyBorder="1" applyProtection="1"/>
    <xf numFmtId="165" fontId="8" fillId="3" borderId="6" xfId="2" applyNumberFormat="1" applyFill="1" applyBorder="1" applyProtection="1"/>
    <xf numFmtId="165" fontId="0" fillId="3" borderId="17" xfId="0" applyNumberFormat="1" applyFill="1" applyBorder="1"/>
    <xf numFmtId="0" fontId="0" fillId="0" borderId="9" xfId="0" applyFont="1" applyBorder="1" applyAlignment="1"/>
    <xf numFmtId="166" fontId="0" fillId="0" borderId="9" xfId="0" applyNumberFormat="1" applyFont="1" applyBorder="1" applyAlignment="1"/>
    <xf numFmtId="14" fontId="0" fillId="0" borderId="9" xfId="0" applyNumberFormat="1" applyBorder="1" applyAlignment="1"/>
    <xf numFmtId="0" fontId="0" fillId="0" borderId="11" xfId="0" applyBorder="1" applyAlignment="1">
      <alignment horizontal="center"/>
    </xf>
    <xf numFmtId="168" fontId="0" fillId="0" borderId="11" xfId="1" applyNumberFormat="1" applyFont="1" applyBorder="1" applyAlignment="1" applyProtection="1"/>
    <xf numFmtId="165" fontId="0" fillId="0" borderId="11" xfId="0" applyNumberFormat="1" applyBorder="1"/>
    <xf numFmtId="0" fontId="0" fillId="0" borderId="11" xfId="0" applyFont="1" applyBorder="1" applyAlignment="1">
      <alignment wrapText="1"/>
    </xf>
    <xf numFmtId="165" fontId="0" fillId="0" borderId="0" xfId="0" applyNumberFormat="1"/>
    <xf numFmtId="0" fontId="3" fillId="0" borderId="0" xfId="0" applyFont="1" applyBorder="1" applyAlignment="1">
      <alignment horizontal="right"/>
    </xf>
    <xf numFmtId="14" fontId="0" fillId="0" borderId="6" xfId="0" applyNumberFormat="1" applyBorder="1"/>
    <xf numFmtId="0" fontId="0" fillId="0" borderId="13" xfId="0" applyFont="1" applyBorder="1" applyAlignment="1"/>
    <xf numFmtId="14" fontId="0" fillId="4" borderId="9" xfId="0" applyNumberFormat="1" applyFill="1" applyBorder="1"/>
    <xf numFmtId="0" fontId="0" fillId="0" borderId="0" xfId="0" applyAlignment="1">
      <alignment wrapText="1"/>
    </xf>
    <xf numFmtId="49" fontId="0" fillId="2" borderId="0" xfId="0" applyNumberFormat="1" applyFont="1" applyFill="1" applyAlignment="1">
      <alignment wrapText="1"/>
    </xf>
    <xf numFmtId="165" fontId="0" fillId="3" borderId="0" xfId="2" applyNumberFormat="1" applyFont="1" applyFill="1" applyBorder="1" applyAlignment="1" applyProtection="1"/>
    <xf numFmtId="165" fontId="0" fillId="3" borderId="0" xfId="2" applyNumberFormat="1" applyFont="1" applyFill="1" applyBorder="1" applyAlignment="1" applyProtection="1">
      <alignment wrapText="1"/>
    </xf>
    <xf numFmtId="165" fontId="0" fillId="3" borderId="10" xfId="0" applyNumberFormat="1" applyFill="1" applyBorder="1"/>
    <xf numFmtId="0" fontId="0" fillId="0" borderId="19" xfId="0" applyBorder="1" applyAlignment="1">
      <alignment wrapText="1"/>
    </xf>
    <xf numFmtId="165" fontId="0" fillId="0" borderId="10" xfId="0" applyNumberFormat="1" applyBorder="1"/>
    <xf numFmtId="0" fontId="0" fillId="0" borderId="9" xfId="0" applyBorder="1" applyAlignment="1">
      <alignment wrapText="1"/>
    </xf>
    <xf numFmtId="170" fontId="0" fillId="0" borderId="22" xfId="0" applyNumberFormat="1" applyBorder="1"/>
    <xf numFmtId="166" fontId="0" fillId="2" borderId="9" xfId="0" applyNumberFormat="1" applyFont="1" applyFill="1" applyBorder="1"/>
    <xf numFmtId="170" fontId="0" fillId="0" borderId="0" xfId="0" applyNumberFormat="1"/>
    <xf numFmtId="0" fontId="0" fillId="0" borderId="9" xfId="3" applyFont="1" applyBorder="1"/>
    <xf numFmtId="165" fontId="8" fillId="0" borderId="9" xfId="2" applyNumberFormat="1" applyBorder="1" applyProtection="1"/>
    <xf numFmtId="0" fontId="0" fillId="2" borderId="9" xfId="0" applyFont="1" applyFill="1" applyBorder="1"/>
    <xf numFmtId="0" fontId="0" fillId="0" borderId="0" xfId="0" applyFont="1" applyAlignment="1">
      <alignment horizontal="right"/>
    </xf>
    <xf numFmtId="165" fontId="8" fillId="0" borderId="0" xfId="2" applyNumberFormat="1" applyBorder="1" applyProtection="1"/>
    <xf numFmtId="0" fontId="1" fillId="0" borderId="0" xfId="0" applyFont="1" applyAlignment="1">
      <alignment wrapText="1"/>
    </xf>
    <xf numFmtId="0" fontId="3" fillId="0" borderId="9" xfId="0" applyFont="1" applyBorder="1" applyAlignment="1">
      <alignment horizontal="center" wrapText="1"/>
    </xf>
    <xf numFmtId="168" fontId="0" fillId="0" borderId="6" xfId="1" applyNumberFormat="1" applyFont="1" applyBorder="1" applyAlignment="1" applyProtection="1"/>
    <xf numFmtId="165" fontId="0" fillId="3" borderId="19" xfId="2" applyNumberFormat="1" applyFont="1" applyFill="1" applyBorder="1" applyAlignment="1" applyProtection="1"/>
    <xf numFmtId="0" fontId="0" fillId="0" borderId="23" xfId="0" applyBorder="1"/>
    <xf numFmtId="165" fontId="8" fillId="0" borderId="10" xfId="2" applyNumberFormat="1" applyBorder="1" applyProtection="1"/>
    <xf numFmtId="14" fontId="8" fillId="0" borderId="6" xfId="3" applyNumberFormat="1" applyBorder="1"/>
    <xf numFmtId="0" fontId="0" fillId="0" borderId="6" xfId="3" applyFont="1" applyBorder="1"/>
    <xf numFmtId="0" fontId="0" fillId="0" borderId="6" xfId="3" applyFont="1" applyBorder="1" applyAlignment="1">
      <alignment wrapText="1"/>
    </xf>
    <xf numFmtId="171" fontId="8" fillId="4" borderId="6" xfId="3" applyNumberFormat="1" applyFill="1" applyBorder="1"/>
    <xf numFmtId="14" fontId="8" fillId="0" borderId="9" xfId="3" applyNumberFormat="1" applyBorder="1"/>
    <xf numFmtId="14" fontId="8" fillId="4" borderId="9" xfId="3" applyNumberFormat="1" applyFill="1" applyBorder="1"/>
    <xf numFmtId="171" fontId="8" fillId="0" borderId="9" xfId="3" applyNumberFormat="1" applyBorder="1"/>
    <xf numFmtId="14" fontId="0" fillId="0" borderId="9" xfId="3" applyNumberFormat="1" applyFont="1" applyBorder="1"/>
    <xf numFmtId="14" fontId="8" fillId="0" borderId="9" xfId="3" applyNumberFormat="1" applyBorder="1" applyAlignment="1">
      <alignment wrapText="1"/>
    </xf>
    <xf numFmtId="171" fontId="0" fillId="0" borderId="9" xfId="3" applyNumberFormat="1" applyFont="1" applyBorder="1"/>
    <xf numFmtId="0" fontId="0" fillId="0" borderId="24" xfId="0" applyFont="1" applyBorder="1"/>
    <xf numFmtId="0" fontId="0" fillId="0" borderId="19" xfId="0" applyFont="1" applyBorder="1"/>
    <xf numFmtId="0" fontId="3" fillId="0" borderId="9" xfId="3" applyFont="1" applyBorder="1" applyAlignment="1">
      <alignment wrapText="1"/>
    </xf>
    <xf numFmtId="170" fontId="0" fillId="0" borderId="14" xfId="2" applyNumberFormat="1" applyFont="1" applyBorder="1" applyAlignment="1" applyProtection="1"/>
    <xf numFmtId="14" fontId="0" fillId="0" borderId="9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66" fontId="0" fillId="0" borderId="6" xfId="0" applyNumberFormat="1" applyFont="1" applyFill="1" applyBorder="1"/>
    <xf numFmtId="166" fontId="0" fillId="0" borderId="9" xfId="0" applyNumberFormat="1" applyFont="1" applyFill="1" applyBorder="1"/>
    <xf numFmtId="166" fontId="0" fillId="0" borderId="9" xfId="0" applyNumberFormat="1" applyFill="1" applyBorder="1" applyAlignment="1">
      <alignment wrapText="1"/>
    </xf>
    <xf numFmtId="0" fontId="0" fillId="0" borderId="9" xfId="0" applyFont="1" applyFill="1" applyBorder="1" applyAlignment="1"/>
    <xf numFmtId="0" fontId="0" fillId="0" borderId="9" xfId="0" applyFont="1" applyFill="1" applyBorder="1"/>
    <xf numFmtId="165" fontId="8" fillId="0" borderId="9" xfId="2" applyNumberFormat="1" applyFill="1" applyBorder="1" applyProtection="1"/>
    <xf numFmtId="14" fontId="8" fillId="0" borderId="9" xfId="3" applyNumberFormat="1" applyFill="1" applyBorder="1"/>
    <xf numFmtId="14" fontId="0" fillId="0" borderId="0" xfId="0" applyNumberFormat="1" applyFont="1" applyFill="1" applyBorder="1" applyAlignment="1"/>
    <xf numFmtId="171" fontId="0" fillId="0" borderId="9" xfId="3" applyNumberFormat="1" applyFont="1" applyFill="1" applyBorder="1"/>
    <xf numFmtId="14" fontId="8" fillId="0" borderId="6" xfId="3" applyNumberFormat="1" applyFill="1" applyBorder="1"/>
    <xf numFmtId="14" fontId="0" fillId="0" borderId="0" xfId="0" applyNumberFormat="1"/>
    <xf numFmtId="14" fontId="0" fillId="0" borderId="0" xfId="0" applyNumberFormat="1" applyFont="1" applyFill="1"/>
    <xf numFmtId="0" fontId="0" fillId="0" borderId="6" xfId="0" applyBorder="1" applyAlignment="1">
      <alignment wrapText="1"/>
    </xf>
    <xf numFmtId="165" fontId="0" fillId="0" borderId="9" xfId="2" applyNumberFormat="1" applyFont="1" applyBorder="1" applyProtection="1"/>
    <xf numFmtId="0" fontId="0" fillId="7" borderId="0" xfId="0" applyFill="1"/>
    <xf numFmtId="0" fontId="0" fillId="8" borderId="0" xfId="0" applyFill="1"/>
    <xf numFmtId="38" fontId="0" fillId="0" borderId="6" xfId="0" applyNumberFormat="1" applyFont="1" applyBorder="1"/>
    <xf numFmtId="38" fontId="0" fillId="0" borderId="9" xfId="0" applyNumberFormat="1" applyFont="1" applyBorder="1"/>
    <xf numFmtId="38" fontId="0" fillId="0" borderId="9" xfId="1" applyNumberFormat="1" applyFont="1" applyBorder="1" applyAlignment="1" applyProtection="1"/>
    <xf numFmtId="165" fontId="0" fillId="0" borderId="0" xfId="0" applyNumberFormat="1" applyFill="1"/>
    <xf numFmtId="14" fontId="0" fillId="0" borderId="6" xfId="0" applyNumberFormat="1" applyFont="1" applyBorder="1"/>
    <xf numFmtId="172" fontId="9" fillId="0" borderId="19" xfId="1" applyNumberFormat="1" applyFont="1" applyBorder="1"/>
    <xf numFmtId="172" fontId="9" fillId="0" borderId="9" xfId="1" applyNumberFormat="1" applyFont="1" applyBorder="1"/>
    <xf numFmtId="165" fontId="0" fillId="10" borderId="9" xfId="2" applyNumberFormat="1" applyFont="1" applyFill="1" applyBorder="1" applyAlignment="1" applyProtection="1"/>
    <xf numFmtId="171" fontId="8" fillId="11" borderId="9" xfId="3" applyNumberFormat="1" applyFill="1" applyBorder="1"/>
    <xf numFmtId="165" fontId="0" fillId="10" borderId="11" xfId="2" applyNumberFormat="1" applyFont="1" applyFill="1" applyBorder="1" applyAlignment="1" applyProtection="1"/>
    <xf numFmtId="0" fontId="0" fillId="0" borderId="0" xfId="0" applyFont="1" applyBorder="1" applyAlignment="1"/>
    <xf numFmtId="0" fontId="3" fillId="0" borderId="1" xfId="0" applyFont="1" applyBorder="1" applyAlignment="1">
      <alignment horizontal="right" wrapText="1"/>
    </xf>
    <xf numFmtId="0" fontId="1" fillId="5" borderId="2" xfId="0" applyFont="1" applyFill="1" applyBorder="1" applyAlignment="1">
      <alignment horizontal="left"/>
    </xf>
    <xf numFmtId="0" fontId="0" fillId="6" borderId="26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0" fillId="6" borderId="29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7" fillId="0" borderId="18" xfId="0" applyFont="1" applyBorder="1" applyAlignment="1">
      <alignment horizontal="right"/>
    </xf>
    <xf numFmtId="165" fontId="0" fillId="8" borderId="8" xfId="0" applyNumberFormat="1" applyFont="1" applyFill="1" applyBorder="1" applyAlignment="1">
      <alignment horizontal="center"/>
    </xf>
    <xf numFmtId="165" fontId="0" fillId="8" borderId="20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Explanatory Text" xfId="3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B7DEE8"/>
      <rgbColor rgb="FFC3D69B"/>
      <rgbColor rgb="FFB9CDE5"/>
      <rgbColor rgb="FFFF99CC"/>
      <rgbColor rgb="FFB3A2C7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5" zoomScaleNormal="75" workbookViewId="0">
      <selection activeCell="G21" sqref="G21"/>
    </sheetView>
  </sheetViews>
  <sheetFormatPr defaultRowHeight="15" x14ac:dyDescent="0.25"/>
  <cols>
    <col min="1" max="1" width="21.7109375" bestFit="1" customWidth="1"/>
    <col min="2" max="2" width="24.7109375"/>
    <col min="3" max="3" width="26.85546875"/>
    <col min="4" max="4" width="9.5703125" style="1"/>
    <col min="5" max="5" width="3.5703125" style="1"/>
    <col min="6" max="6" width="13.5703125" style="1" bestFit="1" customWidth="1"/>
    <col min="7" max="7" width="10.42578125" style="1" bestFit="1" customWidth="1"/>
    <col min="8" max="8" width="8.5703125" style="1"/>
    <col min="9" max="9" width="12" style="1" bestFit="1" customWidth="1"/>
    <col min="10" max="10" width="10.85546875" bestFit="1" customWidth="1"/>
    <col min="11" max="11" width="8.42578125"/>
    <col min="12" max="12" width="9.85546875" bestFit="1" customWidth="1"/>
    <col min="13" max="13" width="17.42578125" style="2" bestFit="1" customWidth="1"/>
    <col min="14" max="14" width="9.140625" style="2" bestFit="1"/>
    <col min="15" max="15" width="10" style="2" bestFit="1" customWidth="1"/>
    <col min="16" max="16" width="26.42578125"/>
    <col min="18" max="1025" width="8.42578125"/>
  </cols>
  <sheetData>
    <row r="1" spans="1:16" ht="18.75" x14ac:dyDescent="0.3">
      <c r="A1" s="3" t="s">
        <v>32</v>
      </c>
      <c r="C1" s="3"/>
      <c r="D1"/>
      <c r="E1"/>
      <c r="F1" t="s">
        <v>2</v>
      </c>
      <c r="G1"/>
      <c r="H1"/>
      <c r="I1" s="134" t="s">
        <v>49</v>
      </c>
      <c r="L1" s="4"/>
      <c r="M1" s="5" t="s">
        <v>0</v>
      </c>
      <c r="N1" s="5"/>
      <c r="O1" s="5"/>
      <c r="P1" s="4"/>
    </row>
    <row r="2" spans="1:16" x14ac:dyDescent="0.25">
      <c r="A2" s="146" t="s">
        <v>33</v>
      </c>
      <c r="B2" s="146"/>
      <c r="C2" s="146"/>
      <c r="D2"/>
      <c r="E2"/>
      <c r="F2" t="s">
        <v>48</v>
      </c>
      <c r="G2" s="130">
        <v>43567</v>
      </c>
      <c r="H2"/>
      <c r="I2"/>
      <c r="L2" s="6"/>
      <c r="M2" s="7" t="s">
        <v>1</v>
      </c>
      <c r="N2" s="7"/>
      <c r="O2" s="7"/>
      <c r="P2" s="7"/>
    </row>
    <row r="3" spans="1:16" ht="49.5" customHeight="1" x14ac:dyDescent="0.25">
      <c r="D3"/>
      <c r="E3"/>
      <c r="F3"/>
      <c r="G3"/>
      <c r="H3" s="1" t="s">
        <v>2</v>
      </c>
      <c r="I3" s="8" t="s">
        <v>2</v>
      </c>
      <c r="J3" s="147" t="s">
        <v>3</v>
      </c>
      <c r="K3" s="147"/>
      <c r="L3" s="10">
        <v>45084</v>
      </c>
      <c r="M3" s="11" t="s">
        <v>4</v>
      </c>
      <c r="N3" s="12">
        <v>0</v>
      </c>
      <c r="O3" s="12">
        <f>L3+N3</f>
        <v>45084</v>
      </c>
      <c r="P3" s="13" t="s">
        <v>66</v>
      </c>
    </row>
    <row r="4" spans="1:16" ht="46.5" customHeight="1" thickBot="1" x14ac:dyDescent="0.3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7" t="s">
        <v>18</v>
      </c>
      <c r="O4" s="17" t="s">
        <v>19</v>
      </c>
      <c r="P4" s="14" t="s">
        <v>20</v>
      </c>
    </row>
    <row r="5" spans="1:16" x14ac:dyDescent="0.25">
      <c r="A5" s="149" t="s">
        <v>58</v>
      </c>
      <c r="B5" s="150" t="s">
        <v>58</v>
      </c>
      <c r="C5" s="150" t="s">
        <v>58</v>
      </c>
      <c r="D5" s="150" t="s">
        <v>58</v>
      </c>
      <c r="E5" s="150" t="s">
        <v>58</v>
      </c>
      <c r="F5" s="150" t="s">
        <v>58</v>
      </c>
      <c r="G5" s="150" t="s">
        <v>58</v>
      </c>
      <c r="H5" s="150" t="s">
        <v>58</v>
      </c>
      <c r="I5" s="150" t="s">
        <v>58</v>
      </c>
      <c r="J5" s="151" t="s">
        <v>58</v>
      </c>
      <c r="K5" s="18">
        <v>1</v>
      </c>
      <c r="L5" s="136">
        <v>107.2306</v>
      </c>
      <c r="M5" s="19"/>
      <c r="N5" s="20">
        <v>300</v>
      </c>
      <c r="O5" s="19">
        <f>SUM(O3-N5)</f>
        <v>44784</v>
      </c>
      <c r="P5" s="21"/>
    </row>
    <row r="6" spans="1:16" x14ac:dyDescent="0.25">
      <c r="A6" s="152" t="s">
        <v>59</v>
      </c>
      <c r="B6" s="153" t="s">
        <v>59</v>
      </c>
      <c r="C6" s="153" t="s">
        <v>59</v>
      </c>
      <c r="D6" s="153" t="s">
        <v>59</v>
      </c>
      <c r="E6" s="153" t="s">
        <v>59</v>
      </c>
      <c r="F6" s="153" t="s">
        <v>59</v>
      </c>
      <c r="G6" s="153" t="s">
        <v>59</v>
      </c>
      <c r="H6" s="153" t="s">
        <v>59</v>
      </c>
      <c r="I6" s="153" t="s">
        <v>59</v>
      </c>
      <c r="J6" s="154" t="s">
        <v>59</v>
      </c>
      <c r="K6" s="23">
        <v>4</v>
      </c>
      <c r="L6" s="137">
        <v>678.59400000000005</v>
      </c>
      <c r="M6" s="28"/>
      <c r="N6" s="29">
        <v>1200</v>
      </c>
      <c r="O6" s="30">
        <f>SUM(O5-N6)</f>
        <v>43584</v>
      </c>
      <c r="P6" s="31"/>
    </row>
    <row r="7" spans="1:16" x14ac:dyDescent="0.25">
      <c r="A7" s="22"/>
      <c r="B7" s="23"/>
      <c r="C7" s="24"/>
      <c r="D7" s="25"/>
      <c r="E7" s="25"/>
      <c r="F7" s="117"/>
      <c r="G7" s="26"/>
      <c r="H7" s="25"/>
      <c r="I7" s="27"/>
      <c r="J7" s="23"/>
      <c r="K7" s="23"/>
      <c r="L7" s="137"/>
      <c r="M7" s="28"/>
      <c r="N7" s="29"/>
      <c r="O7" s="30">
        <f>SUM(O6-N7)</f>
        <v>43584</v>
      </c>
      <c r="P7" s="31"/>
    </row>
    <row r="8" spans="1:16" x14ac:dyDescent="0.25">
      <c r="A8" s="22"/>
      <c r="B8" s="23"/>
      <c r="C8" s="24"/>
      <c r="D8" s="25"/>
      <c r="E8" s="25"/>
      <c r="F8" s="117"/>
      <c r="G8" s="32"/>
      <c r="H8" s="25"/>
      <c r="I8" s="27"/>
      <c r="J8" s="23"/>
      <c r="K8" s="23"/>
      <c r="L8" s="137"/>
      <c r="M8" s="28"/>
      <c r="N8" s="29"/>
      <c r="O8" s="30">
        <f>SUM(O7-N8)</f>
        <v>43584</v>
      </c>
      <c r="P8" s="33"/>
    </row>
    <row r="9" spans="1:16" x14ac:dyDescent="0.25">
      <c r="A9" s="28"/>
      <c r="B9" s="23"/>
      <c r="C9" s="24"/>
      <c r="D9" s="25"/>
      <c r="E9" s="25"/>
      <c r="F9" s="117"/>
      <c r="G9" s="32"/>
      <c r="H9" s="25"/>
      <c r="I9" s="34"/>
      <c r="J9" s="23"/>
      <c r="K9" s="23"/>
      <c r="L9" s="137"/>
      <c r="M9" s="28"/>
      <c r="N9" s="29"/>
      <c r="O9" s="30">
        <f>SUM(O8-N9)</f>
        <v>43584</v>
      </c>
      <c r="P9" s="31"/>
    </row>
    <row r="10" spans="1:16" x14ac:dyDescent="0.25">
      <c r="A10" s="22"/>
      <c r="B10" s="23"/>
      <c r="C10" s="35"/>
      <c r="D10" s="25"/>
      <c r="E10" s="25"/>
      <c r="F10" s="117"/>
      <c r="G10" s="32"/>
      <c r="H10" s="25"/>
      <c r="I10" s="27"/>
      <c r="J10" s="27"/>
      <c r="K10" s="23"/>
      <c r="L10" s="138"/>
      <c r="M10" s="28"/>
      <c r="N10" s="29"/>
      <c r="O10" s="30">
        <f>SUM(O9-N10)</f>
        <v>43584</v>
      </c>
      <c r="P10" s="31"/>
    </row>
    <row r="11" spans="1:16" ht="15.75" thickBot="1" x14ac:dyDescent="0.3">
      <c r="A11" s="22"/>
      <c r="B11" s="23"/>
      <c r="C11" s="35"/>
      <c r="D11" s="25"/>
      <c r="E11" s="25"/>
      <c r="F11" s="117"/>
      <c r="G11" s="32"/>
      <c r="H11" s="25"/>
      <c r="I11" s="27"/>
      <c r="J11" s="27"/>
      <c r="K11" s="23"/>
      <c r="L11" s="138"/>
      <c r="M11" s="28"/>
      <c r="N11" s="37"/>
      <c r="O11" s="30">
        <f t="shared" ref="O11" si="0">(O10-N11)</f>
        <v>43584</v>
      </c>
      <c r="P11" s="31"/>
    </row>
    <row r="12" spans="1:16" ht="19.5" thickBot="1" x14ac:dyDescent="0.35">
      <c r="A12" s="148" t="s">
        <v>21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ht="60" x14ac:dyDescent="0.25">
      <c r="A13" s="14" t="s">
        <v>5</v>
      </c>
      <c r="B13" s="15" t="s">
        <v>6</v>
      </c>
      <c r="C13" s="16" t="s">
        <v>7</v>
      </c>
      <c r="D13" s="16" t="s">
        <v>8</v>
      </c>
      <c r="E13" s="16" t="s">
        <v>9</v>
      </c>
      <c r="F13" s="16" t="s">
        <v>10</v>
      </c>
      <c r="G13" s="16" t="s">
        <v>22</v>
      </c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23</v>
      </c>
      <c r="N13" s="17" t="s">
        <v>18</v>
      </c>
      <c r="O13" s="45" t="s">
        <v>19</v>
      </c>
      <c r="P13" s="14" t="s">
        <v>20</v>
      </c>
    </row>
    <row r="14" spans="1:16" x14ac:dyDescent="0.25">
      <c r="A14" s="46"/>
      <c r="B14" s="23"/>
      <c r="C14" s="23"/>
      <c r="D14" s="25"/>
      <c r="E14" s="25"/>
      <c r="F14" s="32"/>
      <c r="G14" s="25"/>
      <c r="H14" s="25"/>
      <c r="I14" s="25"/>
      <c r="J14" s="23"/>
      <c r="K14" s="23"/>
      <c r="L14" s="23"/>
      <c r="M14" s="28"/>
      <c r="N14" s="28"/>
      <c r="O14" s="28"/>
      <c r="P14" s="47"/>
    </row>
    <row r="15" spans="1:16" x14ac:dyDescent="0.25">
      <c r="A15" s="46" t="s">
        <v>2</v>
      </c>
      <c r="B15" s="23"/>
      <c r="C15" s="23"/>
      <c r="D15" s="25"/>
      <c r="E15" s="25"/>
      <c r="F15" s="32"/>
      <c r="G15" s="25"/>
      <c r="H15" s="25"/>
      <c r="I15" s="25"/>
      <c r="J15" s="23"/>
      <c r="K15" s="23"/>
      <c r="L15" s="23"/>
      <c r="M15" s="28"/>
      <c r="N15" s="28"/>
      <c r="O15" s="28"/>
      <c r="P15" s="47"/>
    </row>
    <row r="16" spans="1:16" x14ac:dyDescent="0.25">
      <c r="A16" s="46"/>
      <c r="B16" s="23"/>
      <c r="C16" s="23"/>
      <c r="D16" s="25"/>
      <c r="E16" s="25"/>
      <c r="F16" s="34"/>
      <c r="G16" s="25"/>
      <c r="H16" s="25"/>
      <c r="I16" s="25"/>
      <c r="J16" s="23"/>
      <c r="K16" s="23"/>
      <c r="L16" s="23"/>
      <c r="M16" s="28"/>
      <c r="N16" s="28"/>
      <c r="O16" s="28"/>
      <c r="P16" s="47"/>
    </row>
    <row r="17" spans="1:16" x14ac:dyDescent="0.25">
      <c r="A17" s="46"/>
      <c r="B17" s="23"/>
      <c r="C17" s="23"/>
      <c r="D17" s="25"/>
      <c r="E17" s="25"/>
      <c r="F17" s="34"/>
      <c r="G17" s="25"/>
      <c r="H17" s="48"/>
      <c r="I17" s="25"/>
      <c r="J17" s="23"/>
      <c r="K17" s="23"/>
      <c r="L17" s="23"/>
      <c r="M17" s="28"/>
      <c r="N17" s="28"/>
      <c r="O17" s="28"/>
      <c r="P17" s="47"/>
    </row>
    <row r="18" spans="1:16" x14ac:dyDescent="0.25">
      <c r="A18" s="46"/>
      <c r="B18" s="23"/>
      <c r="C18" s="23"/>
      <c r="D18" s="25"/>
      <c r="E18" s="25"/>
      <c r="F18" s="34"/>
      <c r="G18" s="25"/>
      <c r="H18" s="25"/>
      <c r="I18" s="25"/>
      <c r="J18" s="23"/>
      <c r="K18" s="23"/>
      <c r="L18" s="23"/>
      <c r="M18" s="28"/>
      <c r="N18" s="28"/>
      <c r="O18" s="28"/>
      <c r="P18" s="47"/>
    </row>
    <row r="19" spans="1:16" x14ac:dyDescent="0.25">
      <c r="A19" s="46"/>
      <c r="B19" s="23"/>
      <c r="C19" s="23"/>
      <c r="D19" s="25"/>
      <c r="E19" s="25"/>
      <c r="F19" s="34"/>
      <c r="G19" s="25"/>
      <c r="H19" s="25"/>
      <c r="I19" s="25"/>
      <c r="J19" s="23"/>
      <c r="K19" s="23"/>
      <c r="L19" s="23"/>
      <c r="M19" s="28"/>
      <c r="N19" s="28"/>
      <c r="O19" s="28"/>
      <c r="P19" s="47"/>
    </row>
    <row r="20" spans="1:16" x14ac:dyDescent="0.25">
      <c r="A20" s="46"/>
      <c r="B20" s="23"/>
      <c r="C20" s="23"/>
      <c r="D20" s="25"/>
      <c r="E20" s="25"/>
      <c r="F20" s="34"/>
      <c r="G20" s="25"/>
      <c r="H20" s="25"/>
      <c r="I20" s="25"/>
      <c r="J20" s="23"/>
      <c r="K20" s="23"/>
      <c r="L20" s="23"/>
      <c r="M20" s="28"/>
      <c r="N20" s="28"/>
      <c r="O20" s="28"/>
      <c r="P20" s="47"/>
    </row>
    <row r="21" spans="1:16" x14ac:dyDescent="0.25">
      <c r="A21" s="46"/>
      <c r="B21" s="23"/>
      <c r="C21" s="23"/>
      <c r="D21" s="25"/>
      <c r="E21" s="25"/>
      <c r="F21" s="34"/>
      <c r="G21" s="25"/>
      <c r="H21" s="25"/>
      <c r="I21" s="25"/>
      <c r="J21" s="23"/>
      <c r="K21" s="23"/>
      <c r="L21" s="23"/>
      <c r="M21" s="28"/>
      <c r="N21" s="28"/>
      <c r="O21" s="28"/>
      <c r="P21" s="47"/>
    </row>
    <row r="22" spans="1:16" x14ac:dyDescent="0.25">
      <c r="A22" s="46"/>
      <c r="B22" s="23"/>
      <c r="C22" s="23"/>
      <c r="D22" s="25"/>
      <c r="E22" s="25"/>
      <c r="F22" s="34"/>
      <c r="G22" s="25"/>
      <c r="H22" s="25"/>
      <c r="I22" s="25"/>
      <c r="J22" s="23"/>
      <c r="K22" s="23"/>
      <c r="L22" s="23"/>
      <c r="M22" s="28"/>
      <c r="N22" s="31"/>
      <c r="O22" s="28"/>
      <c r="P22" s="47"/>
    </row>
    <row r="23" spans="1:16" x14ac:dyDescent="0.25">
      <c r="A23" s="46"/>
      <c r="B23" s="23"/>
      <c r="C23" s="23"/>
      <c r="D23" s="25"/>
      <c r="E23" s="25"/>
      <c r="F23" s="34"/>
      <c r="G23" s="25"/>
      <c r="H23" s="25"/>
      <c r="I23" s="25"/>
      <c r="J23" s="23"/>
      <c r="K23" s="23"/>
      <c r="L23" s="23"/>
      <c r="M23" s="28"/>
      <c r="N23" s="31"/>
      <c r="O23" s="28"/>
      <c r="P23" s="47"/>
    </row>
    <row r="24" spans="1:16" x14ac:dyDescent="0.25">
      <c r="A24" s="46"/>
      <c r="B24" s="23"/>
      <c r="C24" s="23"/>
      <c r="D24" s="25"/>
      <c r="E24" s="25"/>
      <c r="F24" s="34"/>
      <c r="G24" s="25"/>
      <c r="H24" s="25"/>
      <c r="I24" s="25"/>
      <c r="J24" s="23"/>
      <c r="K24" s="23"/>
      <c r="L24" s="23"/>
      <c r="M24" s="28"/>
      <c r="N24" s="31"/>
      <c r="O24" s="28"/>
      <c r="P24" s="47"/>
    </row>
    <row r="25" spans="1:16" x14ac:dyDescent="0.25">
      <c r="A25" s="49"/>
      <c r="B25" s="50"/>
      <c r="C25" s="50"/>
      <c r="D25" s="51"/>
      <c r="E25" s="51"/>
      <c r="F25" s="52"/>
      <c r="G25" s="51"/>
      <c r="H25" s="51"/>
      <c r="I25" s="51"/>
      <c r="J25" s="50"/>
      <c r="K25" s="50"/>
      <c r="L25" s="50"/>
      <c r="M25" s="30"/>
      <c r="N25" s="50"/>
      <c r="O25" s="30"/>
      <c r="P25" s="47"/>
    </row>
    <row r="26" spans="1:16" x14ac:dyDescent="0.25">
      <c r="A26" s="49"/>
      <c r="B26" s="50"/>
      <c r="C26" s="50"/>
      <c r="D26" s="51"/>
      <c r="E26" s="51"/>
      <c r="F26" s="52"/>
      <c r="G26" s="51"/>
      <c r="H26" s="51"/>
      <c r="I26" s="51"/>
      <c r="J26" s="50"/>
      <c r="K26" s="50"/>
      <c r="L26" s="50"/>
      <c r="M26" s="30"/>
      <c r="N26" s="50"/>
      <c r="O26" s="30"/>
      <c r="P26" s="47"/>
    </row>
    <row r="27" spans="1:16" x14ac:dyDescent="0.25">
      <c r="A27" s="53"/>
      <c r="B27" s="31"/>
      <c r="C27" s="31"/>
      <c r="D27" s="31"/>
      <c r="E27" s="38"/>
      <c r="F27" s="53"/>
      <c r="G27" s="38"/>
      <c r="H27" s="38"/>
      <c r="I27" s="38"/>
      <c r="J27" s="31"/>
      <c r="K27" s="31"/>
      <c r="L27" s="31"/>
      <c r="M27" s="28"/>
      <c r="N27" s="50"/>
      <c r="O27" s="30"/>
      <c r="P27" s="47"/>
    </row>
    <row r="28" spans="1:16" x14ac:dyDescent="0.25">
      <c r="A28" s="53"/>
      <c r="B28" s="31"/>
      <c r="C28" s="31"/>
      <c r="D28" s="31"/>
      <c r="E28" s="38"/>
      <c r="F28" s="53"/>
      <c r="G28" s="38"/>
      <c r="H28" s="38"/>
      <c r="I28" s="38"/>
      <c r="J28" s="31"/>
      <c r="K28" s="31"/>
      <c r="L28" s="31"/>
      <c r="M28" s="28"/>
      <c r="N28" s="50"/>
      <c r="O28" s="30"/>
      <c r="P28" s="47"/>
    </row>
    <row r="29" spans="1:16" x14ac:dyDescent="0.25">
      <c r="A29" s="53"/>
      <c r="B29" s="31"/>
      <c r="C29" s="31"/>
      <c r="D29" s="31"/>
      <c r="E29" s="38"/>
      <c r="F29" s="53"/>
      <c r="G29" s="38"/>
      <c r="H29" s="38"/>
      <c r="I29" s="38"/>
      <c r="J29" s="31"/>
      <c r="K29" s="31"/>
      <c r="L29" s="31"/>
      <c r="M29" s="28"/>
      <c r="N29" s="31"/>
      <c r="O29" s="28"/>
      <c r="P29" s="47"/>
    </row>
    <row r="30" spans="1:16" x14ac:dyDescent="0.25">
      <c r="A30" s="54"/>
      <c r="D30"/>
      <c r="F30" s="54"/>
      <c r="N30"/>
    </row>
    <row r="31" spans="1:16" x14ac:dyDescent="0.25">
      <c r="D31"/>
      <c r="F31"/>
      <c r="N31"/>
    </row>
    <row r="32" spans="1:16" x14ac:dyDescent="0.25">
      <c r="F32" s="139"/>
      <c r="L32" t="s">
        <v>24</v>
      </c>
      <c r="N32" s="2">
        <f>SUM(N5:N11)</f>
        <v>1500</v>
      </c>
    </row>
    <row r="33" spans="4:14" x14ac:dyDescent="0.25">
      <c r="F33" s="139"/>
      <c r="L33" t="s">
        <v>25</v>
      </c>
      <c r="N33" s="55">
        <v>0</v>
      </c>
    </row>
    <row r="34" spans="4:14" ht="15.75" thickBot="1" x14ac:dyDescent="0.3">
      <c r="D34" s="57"/>
      <c r="F34" s="139"/>
      <c r="L34" t="s">
        <v>26</v>
      </c>
      <c r="N34" s="56">
        <f>SUM(N32:N33)</f>
        <v>1500</v>
      </c>
    </row>
    <row r="35" spans="4:14" ht="15.75" thickTop="1" x14ac:dyDescent="0.25">
      <c r="F35" s="139"/>
    </row>
  </sheetData>
  <mergeCells count="5">
    <mergeCell ref="A2:C2"/>
    <mergeCell ref="J3:K3"/>
    <mergeCell ref="A12:P12"/>
    <mergeCell ref="A5:J5"/>
    <mergeCell ref="A6:J6"/>
  </mergeCells>
  <pageMargins left="0.25" right="0.25" top="0.75" bottom="0.75" header="0.51180555555555496" footer="0.51180555555555496"/>
  <pageSetup scale="60" firstPageNumber="0" orientation="landscape" r:id="rId1"/>
  <headerFooter>
    <oddHeader>&amp;RAttachment 1-8 SD 2019 Budget Tracker</oddHeader>
    <oddFooter>&amp;L&amp;A&amp;C&amp;P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80" zoomScaleNormal="80" workbookViewId="0">
      <selection activeCell="H23" sqref="H23"/>
    </sheetView>
  </sheetViews>
  <sheetFormatPr defaultRowHeight="15" x14ac:dyDescent="0.25"/>
  <cols>
    <col min="1" max="1" width="8.42578125"/>
    <col min="2" max="2" width="9.42578125"/>
    <col min="3" max="3" width="34" customWidth="1"/>
    <col min="4" max="4" width="19.42578125"/>
    <col min="5" max="5" width="10.140625" bestFit="1" customWidth="1"/>
    <col min="6" max="6" width="12.140625"/>
    <col min="7" max="7" width="11.85546875" customWidth="1"/>
    <col min="8" max="8" width="15.7109375" customWidth="1"/>
    <col min="9" max="9" width="0" hidden="1"/>
    <col min="10" max="10" width="12.140625" customWidth="1"/>
    <col min="11" max="12" width="8.42578125"/>
    <col min="13" max="13" width="13"/>
    <col min="14" max="14" width="10.7109375" bestFit="1" customWidth="1"/>
    <col min="15" max="15" width="9.5703125"/>
    <col min="16" max="16" width="28.140625"/>
    <col min="17" max="1025" width="8.42578125"/>
  </cols>
  <sheetData>
    <row r="1" spans="1:16" ht="15.75" x14ac:dyDescent="0.25">
      <c r="A1" s="58" t="s">
        <v>34</v>
      </c>
      <c r="B1" s="59"/>
      <c r="C1" s="58"/>
      <c r="D1" s="59"/>
      <c r="E1" s="59"/>
      <c r="F1" s="118"/>
      <c r="L1" s="4"/>
      <c r="M1" s="5" t="s">
        <v>27</v>
      </c>
      <c r="N1" s="5"/>
      <c r="O1" s="5"/>
      <c r="P1" s="4" t="s">
        <v>28</v>
      </c>
    </row>
    <row r="2" spans="1:16" x14ac:dyDescent="0.25">
      <c r="A2" s="146" t="s">
        <v>35</v>
      </c>
      <c r="B2" s="146"/>
      <c r="C2" s="146"/>
      <c r="E2" t="s">
        <v>48</v>
      </c>
      <c r="F2" s="131">
        <v>43567</v>
      </c>
      <c r="L2" s="6"/>
      <c r="M2" s="7" t="s">
        <v>1</v>
      </c>
      <c r="N2" s="7"/>
      <c r="O2" s="7"/>
      <c r="P2" s="7"/>
    </row>
    <row r="3" spans="1:16" ht="46.5" customHeight="1" x14ac:dyDescent="0.25">
      <c r="I3" s="8" t="s">
        <v>2</v>
      </c>
      <c r="J3" s="147" t="s">
        <v>3</v>
      </c>
      <c r="K3" s="147"/>
      <c r="L3" s="10">
        <v>7932</v>
      </c>
      <c r="M3" s="11" t="s">
        <v>4</v>
      </c>
      <c r="N3" s="12">
        <v>12068</v>
      </c>
      <c r="O3" s="12">
        <f>L3+N3</f>
        <v>20000</v>
      </c>
      <c r="P3" s="13" t="s">
        <v>43</v>
      </c>
    </row>
    <row r="4" spans="1:16" ht="46.5" customHeight="1" x14ac:dyDescent="0.25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29</v>
      </c>
      <c r="M4" s="16" t="s">
        <v>17</v>
      </c>
      <c r="N4" s="17" t="s">
        <v>18</v>
      </c>
      <c r="O4" s="45" t="s">
        <v>19</v>
      </c>
      <c r="P4" s="14" t="s">
        <v>20</v>
      </c>
    </row>
    <row r="5" spans="1:16" ht="33" customHeight="1" x14ac:dyDescent="0.25">
      <c r="A5" s="18"/>
      <c r="B5" s="18"/>
      <c r="C5" s="18" t="s">
        <v>42</v>
      </c>
      <c r="D5" s="18" t="s">
        <v>40</v>
      </c>
      <c r="E5" s="18" t="s">
        <v>41</v>
      </c>
      <c r="F5" s="120"/>
      <c r="G5" s="41"/>
      <c r="H5" s="43" t="s">
        <v>47</v>
      </c>
      <c r="I5" s="18"/>
      <c r="J5" s="140">
        <v>43668</v>
      </c>
      <c r="K5" s="18"/>
      <c r="L5" s="18"/>
      <c r="M5" s="60">
        <v>10764</v>
      </c>
      <c r="N5" s="61"/>
      <c r="O5" s="62">
        <f>(O3)-M5</f>
        <v>9236</v>
      </c>
      <c r="P5" s="63" t="s">
        <v>65</v>
      </c>
    </row>
    <row r="6" spans="1:16" x14ac:dyDescent="0.25">
      <c r="A6" s="64"/>
      <c r="B6" s="23"/>
      <c r="C6" s="23" t="s">
        <v>60</v>
      </c>
      <c r="D6" s="23" t="s">
        <v>61</v>
      </c>
      <c r="E6" s="23" t="s">
        <v>41</v>
      </c>
      <c r="F6" s="121"/>
      <c r="G6" s="23"/>
      <c r="H6" s="23" t="s">
        <v>64</v>
      </c>
      <c r="I6" s="23"/>
      <c r="J6" s="140">
        <v>43735</v>
      </c>
      <c r="K6" s="23"/>
      <c r="L6" s="23"/>
      <c r="M6" s="60">
        <v>429</v>
      </c>
      <c r="N6" s="66"/>
      <c r="O6" s="44">
        <f>O5-M6</f>
        <v>8807</v>
      </c>
      <c r="P6" s="33" t="s">
        <v>65</v>
      </c>
    </row>
    <row r="7" spans="1:16" x14ac:dyDescent="0.25">
      <c r="A7" s="64"/>
      <c r="B7" s="23"/>
      <c r="C7" s="23"/>
      <c r="D7" s="23"/>
      <c r="E7" s="23"/>
      <c r="F7" s="121"/>
      <c r="G7" s="64"/>
      <c r="H7" s="23"/>
      <c r="I7" s="23"/>
      <c r="J7" s="23"/>
      <c r="K7" s="23"/>
      <c r="L7" s="23"/>
      <c r="M7" s="65"/>
      <c r="N7" s="66"/>
      <c r="O7" s="44">
        <f t="shared" ref="O7:O12" si="0">O6-N7</f>
        <v>8807</v>
      </c>
      <c r="P7" s="33"/>
    </row>
    <row r="8" spans="1:16" x14ac:dyDescent="0.25">
      <c r="A8" s="64"/>
      <c r="B8" s="23"/>
      <c r="C8" s="23"/>
      <c r="D8" s="23"/>
      <c r="E8" s="23"/>
      <c r="F8" s="121"/>
      <c r="G8" s="23"/>
      <c r="H8" s="23"/>
      <c r="I8" s="23"/>
      <c r="J8" s="23"/>
      <c r="K8" s="23"/>
      <c r="L8" s="23"/>
      <c r="M8" s="65"/>
      <c r="N8" s="66"/>
      <c r="O8" s="44">
        <f t="shared" si="0"/>
        <v>8807</v>
      </c>
      <c r="P8" s="33"/>
    </row>
    <row r="9" spans="1:16" x14ac:dyDescent="0.25">
      <c r="A9" s="64"/>
      <c r="B9" s="23"/>
      <c r="C9" s="23"/>
      <c r="D9" s="23"/>
      <c r="E9" s="23"/>
      <c r="F9" s="121"/>
      <c r="G9" s="23"/>
      <c r="H9" s="23"/>
      <c r="I9" s="23"/>
      <c r="J9" s="23"/>
      <c r="K9" s="23"/>
      <c r="L9" s="23"/>
      <c r="M9" s="65"/>
      <c r="N9" s="66"/>
      <c r="O9" s="44">
        <f t="shared" si="0"/>
        <v>8807</v>
      </c>
      <c r="P9" s="33"/>
    </row>
    <row r="10" spans="1:16" x14ac:dyDescent="0.25">
      <c r="A10" s="64"/>
      <c r="B10" s="23"/>
      <c r="C10" s="23"/>
      <c r="D10" s="23"/>
      <c r="E10" s="23"/>
      <c r="F10" s="121"/>
      <c r="G10" s="23"/>
      <c r="H10" s="23"/>
      <c r="I10" s="23"/>
      <c r="J10" s="23"/>
      <c r="K10" s="23"/>
      <c r="L10" s="23"/>
      <c r="M10" s="65"/>
      <c r="N10" s="67"/>
      <c r="O10" s="44">
        <f t="shared" si="0"/>
        <v>8807</v>
      </c>
      <c r="P10" s="23"/>
    </row>
    <row r="11" spans="1:16" x14ac:dyDescent="0.25">
      <c r="A11" s="64"/>
      <c r="B11" s="23"/>
      <c r="C11" s="23"/>
      <c r="D11" s="23"/>
      <c r="E11" s="23"/>
      <c r="F11" s="121"/>
      <c r="G11" s="23"/>
      <c r="H11" s="23"/>
      <c r="I11" s="23"/>
      <c r="J11" s="23"/>
      <c r="K11" s="23"/>
      <c r="L11" s="23"/>
      <c r="M11" s="65"/>
      <c r="N11" s="68"/>
      <c r="O11" s="44">
        <f t="shared" si="0"/>
        <v>8807</v>
      </c>
      <c r="P11" s="33"/>
    </row>
    <row r="12" spans="1:16" x14ac:dyDescent="0.25">
      <c r="A12" s="64"/>
      <c r="B12" s="69"/>
      <c r="C12" s="33"/>
      <c r="D12" s="69"/>
      <c r="E12" s="69"/>
      <c r="F12" s="122"/>
      <c r="G12" s="70"/>
      <c r="H12" s="69"/>
      <c r="I12" s="71"/>
      <c r="J12" s="71"/>
      <c r="K12" s="72"/>
      <c r="L12" s="73"/>
      <c r="M12" s="74"/>
      <c r="N12" s="68"/>
      <c r="O12" s="44">
        <f t="shared" si="0"/>
        <v>8807</v>
      </c>
      <c r="P12" s="75"/>
    </row>
    <row r="13" spans="1:16" x14ac:dyDescent="0.25">
      <c r="M13" s="155"/>
      <c r="N13" s="155"/>
      <c r="O13" s="155"/>
      <c r="P13" s="76"/>
    </row>
    <row r="14" spans="1:16" x14ac:dyDescent="0.25">
      <c r="M14" s="77"/>
      <c r="N14" s="77"/>
      <c r="O14" s="77"/>
      <c r="P14" s="76"/>
    </row>
    <row r="15" spans="1:16" ht="18.75" x14ac:dyDescent="0.3">
      <c r="A15" s="148" t="s">
        <v>21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60.75" thickBot="1" x14ac:dyDescent="0.3">
      <c r="A16" s="14" t="s">
        <v>5</v>
      </c>
      <c r="B16" s="15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22</v>
      </c>
      <c r="H16" s="16" t="s">
        <v>12</v>
      </c>
      <c r="I16" s="16" t="s">
        <v>13</v>
      </c>
      <c r="J16" s="16" t="s">
        <v>14</v>
      </c>
      <c r="K16" s="16" t="s">
        <v>15</v>
      </c>
      <c r="L16" s="16" t="s">
        <v>29</v>
      </c>
      <c r="M16" s="16" t="s">
        <v>23</v>
      </c>
      <c r="N16" s="17" t="s">
        <v>18</v>
      </c>
      <c r="O16" s="45" t="s">
        <v>19</v>
      </c>
      <c r="P16" s="14" t="s">
        <v>20</v>
      </c>
    </row>
    <row r="17" spans="1:16" ht="15.75" customHeight="1" x14ac:dyDescent="0.25">
      <c r="A17" s="78"/>
      <c r="B17" s="69"/>
      <c r="C17" s="69"/>
      <c r="D17" s="69"/>
      <c r="E17" s="69"/>
      <c r="F17" s="121"/>
      <c r="G17" s="69"/>
      <c r="H17" s="79"/>
      <c r="I17" s="23"/>
      <c r="J17" s="80"/>
      <c r="K17" s="23"/>
      <c r="L17" s="23"/>
      <c r="M17" s="28">
        <v>0</v>
      </c>
      <c r="N17" s="44"/>
      <c r="O17" s="44"/>
      <c r="P17" s="33"/>
    </row>
    <row r="18" spans="1:16" x14ac:dyDescent="0.25">
      <c r="A18" s="64"/>
      <c r="B18" s="23"/>
      <c r="C18" s="23"/>
      <c r="D18" s="23"/>
      <c r="E18" s="23"/>
      <c r="F18" s="23"/>
      <c r="G18" s="64"/>
      <c r="H18" s="23"/>
      <c r="I18" s="23"/>
      <c r="J18" s="23"/>
      <c r="K18" s="23"/>
      <c r="L18" s="23"/>
      <c r="M18" s="28">
        <v>0</v>
      </c>
      <c r="N18" s="44"/>
      <c r="O18" s="44" t="s">
        <v>2</v>
      </c>
      <c r="P18" s="33"/>
    </row>
    <row r="19" spans="1:1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8">
        <v>0</v>
      </c>
      <c r="N19" s="23"/>
      <c r="O19" s="44" t="s">
        <v>2</v>
      </c>
      <c r="P19" s="33"/>
    </row>
    <row r="20" spans="1:16" x14ac:dyDescent="0.25">
      <c r="A20" s="6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8">
        <v>0</v>
      </c>
      <c r="N20" s="23"/>
      <c r="O20" s="44" t="s">
        <v>2</v>
      </c>
      <c r="P20" s="33"/>
    </row>
    <row r="21" spans="1:1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8">
        <v>0</v>
      </c>
      <c r="N21" s="23"/>
      <c r="O21" s="23"/>
      <c r="P21" s="23"/>
    </row>
    <row r="22" spans="1:16" x14ac:dyDescent="0.25">
      <c r="A22" s="23"/>
      <c r="B22" s="23"/>
      <c r="C22" s="23"/>
      <c r="D22" s="23"/>
      <c r="E22" s="23"/>
      <c r="F22" s="40"/>
      <c r="G22" s="23"/>
      <c r="H22" s="23"/>
      <c r="I22" s="23"/>
      <c r="J22" s="23"/>
      <c r="K22" s="23"/>
      <c r="L22" s="23"/>
      <c r="M22" s="28">
        <v>0</v>
      </c>
      <c r="N22" s="23"/>
      <c r="O22" s="23"/>
      <c r="P22" s="23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 t="s">
        <v>2</v>
      </c>
      <c r="N23" s="23"/>
      <c r="O23" s="23"/>
      <c r="P23" s="23"/>
    </row>
    <row r="24" spans="1:16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6" spans="1:16" x14ac:dyDescent="0.25">
      <c r="D26" s="1"/>
      <c r="F26" s="139"/>
      <c r="H26" s="1"/>
      <c r="I26" s="1"/>
      <c r="J26" s="1"/>
      <c r="M26" t="s">
        <v>24</v>
      </c>
      <c r="N26" s="2"/>
      <c r="O26" s="2">
        <f>SUM(N5:N12)</f>
        <v>0</v>
      </c>
    </row>
    <row r="27" spans="1:16" x14ac:dyDescent="0.25">
      <c r="D27" s="1"/>
      <c r="H27" s="1"/>
      <c r="I27" s="1"/>
      <c r="J27" s="1"/>
      <c r="M27" t="s">
        <v>30</v>
      </c>
      <c r="N27" s="2"/>
      <c r="O27" s="2">
        <v>0</v>
      </c>
    </row>
    <row r="28" spans="1:16" x14ac:dyDescent="0.25">
      <c r="D28" s="57"/>
      <c r="E28" s="1"/>
      <c r="H28" s="1"/>
      <c r="I28" s="1"/>
      <c r="J28" s="1"/>
      <c r="M28" t="s">
        <v>25</v>
      </c>
      <c r="N28" s="2"/>
      <c r="O28" s="55">
        <f>SUM(M17)</f>
        <v>0</v>
      </c>
    </row>
    <row r="29" spans="1:16" ht="15.75" thickBot="1" x14ac:dyDescent="0.3">
      <c r="M29" t="s">
        <v>26</v>
      </c>
      <c r="N29" s="2"/>
      <c r="O29" s="56">
        <f>SUM(O26:O28)</f>
        <v>0</v>
      </c>
    </row>
    <row r="30" spans="1:16" ht="15.75" thickTop="1" x14ac:dyDescent="0.25"/>
  </sheetData>
  <mergeCells count="4">
    <mergeCell ref="A2:C2"/>
    <mergeCell ref="J3:K3"/>
    <mergeCell ref="M13:O13"/>
    <mergeCell ref="A15:P15"/>
  </mergeCells>
  <pageMargins left="0.45" right="0.45" top="0.75" bottom="0.75" header="0.51180555555555496" footer="0.51180555555555496"/>
  <pageSetup scale="61" firstPageNumber="0" orientation="landscape" r:id="rId1"/>
  <headerFooter>
    <oddHeader>&amp;RAttachment 1-8 SD 2019 Budget Tracker</oddHeader>
    <oddFooter>&amp;L&amp;A&amp;C&amp;P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75" zoomScaleNormal="75" workbookViewId="0">
      <selection activeCell="I1" sqref="I1"/>
    </sheetView>
  </sheetViews>
  <sheetFormatPr defaultRowHeight="15" x14ac:dyDescent="0.25"/>
  <cols>
    <col min="2" max="2" width="17.42578125"/>
    <col min="3" max="3" width="20.42578125"/>
    <col min="4" max="4" width="10.5703125"/>
    <col min="5" max="5" width="8.42578125"/>
    <col min="6" max="6" width="12.85546875"/>
    <col min="7" max="7" width="10.85546875" bestFit="1" customWidth="1"/>
    <col min="8" max="8" width="8.140625"/>
    <col min="9" max="9" width="10.28515625" customWidth="1"/>
    <col min="10" max="10" width="11.42578125" customWidth="1"/>
    <col min="11" max="11" width="9.7109375"/>
    <col min="12" max="12" width="13.28515625" bestFit="1" customWidth="1"/>
    <col min="13" max="13" width="13.85546875" customWidth="1"/>
    <col min="14" max="14" width="10.28515625"/>
    <col min="15" max="15" width="13.42578125"/>
    <col min="16" max="16" width="21.140625" style="81"/>
    <col min="17" max="1025" width="8.42578125"/>
  </cols>
  <sheetData>
    <row r="1" spans="1:17" ht="18.75" x14ac:dyDescent="0.3">
      <c r="A1" s="58" t="s">
        <v>36</v>
      </c>
      <c r="C1" s="3"/>
      <c r="I1" s="134" t="s">
        <v>49</v>
      </c>
      <c r="K1" s="118"/>
      <c r="N1" s="4"/>
      <c r="O1" s="5" t="s">
        <v>0</v>
      </c>
      <c r="P1" s="82"/>
      <c r="Q1" s="5"/>
    </row>
    <row r="2" spans="1:17" x14ac:dyDescent="0.25">
      <c r="A2" s="146" t="s">
        <v>37</v>
      </c>
      <c r="B2" s="146"/>
      <c r="C2" s="146"/>
      <c r="D2" s="146"/>
      <c r="F2" t="s">
        <v>48</v>
      </c>
      <c r="G2" s="130">
        <v>43567</v>
      </c>
      <c r="I2" s="135" t="s">
        <v>50</v>
      </c>
      <c r="K2" s="119"/>
      <c r="N2" s="83"/>
      <c r="O2" s="83" t="s">
        <v>1</v>
      </c>
      <c r="P2" s="84"/>
      <c r="Q2" s="83"/>
    </row>
    <row r="3" spans="1:17" ht="48.75" customHeight="1" x14ac:dyDescent="0.25">
      <c r="J3" s="147" t="s">
        <v>3</v>
      </c>
      <c r="K3" s="147"/>
      <c r="L3" s="10">
        <v>483125</v>
      </c>
      <c r="M3" s="11" t="s">
        <v>4</v>
      </c>
      <c r="N3" s="12">
        <v>0</v>
      </c>
      <c r="O3" s="12">
        <f>L3+N3</f>
        <v>483125</v>
      </c>
      <c r="P3" s="13" t="s">
        <v>44</v>
      </c>
    </row>
    <row r="4" spans="1:17" ht="46.5" customHeight="1" thickBot="1" x14ac:dyDescent="0.3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7" t="s">
        <v>18</v>
      </c>
      <c r="O4" s="17" t="s">
        <v>19</v>
      </c>
      <c r="P4" s="14" t="s">
        <v>20</v>
      </c>
    </row>
    <row r="5" spans="1:17" x14ac:dyDescent="0.25">
      <c r="A5" s="159" t="s">
        <v>51</v>
      </c>
      <c r="B5" s="159" t="s">
        <v>51</v>
      </c>
      <c r="C5" s="159" t="s">
        <v>51</v>
      </c>
      <c r="D5" s="159" t="s">
        <v>51</v>
      </c>
      <c r="E5" s="159" t="s">
        <v>51</v>
      </c>
      <c r="F5" s="159" t="s">
        <v>51</v>
      </c>
      <c r="G5" s="159" t="s">
        <v>51</v>
      </c>
      <c r="H5" s="159" t="s">
        <v>51</v>
      </c>
      <c r="I5" s="159" t="s">
        <v>51</v>
      </c>
      <c r="J5" s="159" t="s">
        <v>51</v>
      </c>
      <c r="K5" s="123">
        <v>6</v>
      </c>
      <c r="L5" s="36">
        <v>-55.064500000000002</v>
      </c>
      <c r="M5" s="69"/>
      <c r="N5" s="85"/>
      <c r="O5" s="44">
        <f>SUM(O3-N5)</f>
        <v>483125</v>
      </c>
      <c r="P5" s="86"/>
    </row>
    <row r="6" spans="1:17" x14ac:dyDescent="0.25">
      <c r="A6" s="159" t="s">
        <v>52</v>
      </c>
      <c r="B6" s="159" t="s">
        <v>52</v>
      </c>
      <c r="C6" s="159" t="s">
        <v>52</v>
      </c>
      <c r="D6" s="159" t="s">
        <v>52</v>
      </c>
      <c r="E6" s="159" t="s">
        <v>52</v>
      </c>
      <c r="F6" s="159" t="s">
        <v>52</v>
      </c>
      <c r="G6" s="159" t="s">
        <v>52</v>
      </c>
      <c r="H6" s="159" t="s">
        <v>52</v>
      </c>
      <c r="I6" s="159" t="s">
        <v>52</v>
      </c>
      <c r="J6" s="159" t="s">
        <v>52</v>
      </c>
      <c r="K6" s="123">
        <v>11</v>
      </c>
      <c r="L6" s="36">
        <v>709.2201</v>
      </c>
      <c r="M6" s="69"/>
      <c r="N6" s="85">
        <v>3300</v>
      </c>
      <c r="O6" s="87">
        <f>O5-N6</f>
        <v>479825</v>
      </c>
      <c r="P6" s="132"/>
    </row>
    <row r="7" spans="1:17" x14ac:dyDescent="0.25">
      <c r="A7" s="159" t="s">
        <v>53</v>
      </c>
      <c r="B7" s="159" t="s">
        <v>53</v>
      </c>
      <c r="C7" s="159" t="s">
        <v>53</v>
      </c>
      <c r="D7" s="159" t="s">
        <v>53</v>
      </c>
      <c r="E7" s="159" t="s">
        <v>53</v>
      </c>
      <c r="F7" s="159" t="s">
        <v>53</v>
      </c>
      <c r="G7" s="159" t="s">
        <v>53</v>
      </c>
      <c r="H7" s="159" t="s">
        <v>53</v>
      </c>
      <c r="I7" s="159" t="s">
        <v>53</v>
      </c>
      <c r="J7" s="159" t="s">
        <v>53</v>
      </c>
      <c r="K7" s="123">
        <v>192</v>
      </c>
      <c r="L7" s="36">
        <v>20981.507900000004</v>
      </c>
      <c r="M7" s="69"/>
      <c r="N7" s="85">
        <v>57600</v>
      </c>
      <c r="O7" s="87">
        <f t="shared" ref="O7:O11" si="0">O6-N7</f>
        <v>422225</v>
      </c>
      <c r="P7" s="88"/>
    </row>
    <row r="8" spans="1:17" x14ac:dyDescent="0.25">
      <c r="A8" s="159" t="s">
        <v>54</v>
      </c>
      <c r="B8" s="159" t="s">
        <v>54</v>
      </c>
      <c r="C8" s="159" t="s">
        <v>54</v>
      </c>
      <c r="D8" s="159" t="s">
        <v>54</v>
      </c>
      <c r="E8" s="159" t="s">
        <v>54</v>
      </c>
      <c r="F8" s="159" t="s">
        <v>54</v>
      </c>
      <c r="G8" s="159" t="s">
        <v>54</v>
      </c>
      <c r="H8" s="159" t="s">
        <v>54</v>
      </c>
      <c r="I8" s="159" t="s">
        <v>54</v>
      </c>
      <c r="J8" s="159" t="s">
        <v>54</v>
      </c>
      <c r="K8" s="123">
        <v>2</v>
      </c>
      <c r="L8" s="36">
        <v>103.768</v>
      </c>
      <c r="M8" s="69"/>
      <c r="N8" s="85">
        <v>174.5</v>
      </c>
      <c r="O8" s="87">
        <f t="shared" si="0"/>
        <v>422050.5</v>
      </c>
      <c r="P8" s="88"/>
    </row>
    <row r="9" spans="1:17" x14ac:dyDescent="0.25">
      <c r="A9" s="160" t="s">
        <v>55</v>
      </c>
      <c r="B9" s="161" t="s">
        <v>55</v>
      </c>
      <c r="C9" s="161" t="s">
        <v>55</v>
      </c>
      <c r="D9" s="161" t="s">
        <v>55</v>
      </c>
      <c r="E9" s="161" t="s">
        <v>55</v>
      </c>
      <c r="F9" s="161" t="s">
        <v>55</v>
      </c>
      <c r="G9" s="161" t="s">
        <v>55</v>
      </c>
      <c r="H9" s="161" t="s">
        <v>55</v>
      </c>
      <c r="I9" s="161" t="s">
        <v>55</v>
      </c>
      <c r="J9" s="162" t="s">
        <v>55</v>
      </c>
      <c r="K9" s="124">
        <v>31</v>
      </c>
      <c r="L9" s="36">
        <v>1452.9384999999997</v>
      </c>
      <c r="M9" s="44"/>
      <c r="N9" s="85">
        <v>2823.4749999999999</v>
      </c>
      <c r="O9" s="87">
        <f t="shared" si="0"/>
        <v>419227.02500000002</v>
      </c>
      <c r="P9" s="88"/>
    </row>
    <row r="10" spans="1:17" x14ac:dyDescent="0.25">
      <c r="A10" s="156" t="s">
        <v>56</v>
      </c>
      <c r="B10" s="156" t="s">
        <v>56</v>
      </c>
      <c r="C10" s="156" t="s">
        <v>56</v>
      </c>
      <c r="D10" s="156" t="s">
        <v>56</v>
      </c>
      <c r="E10" s="156" t="s">
        <v>56</v>
      </c>
      <c r="F10" s="156" t="s">
        <v>56</v>
      </c>
      <c r="G10" s="156" t="s">
        <v>56</v>
      </c>
      <c r="H10" s="156" t="s">
        <v>56</v>
      </c>
      <c r="I10" s="156" t="s">
        <v>56</v>
      </c>
      <c r="J10" s="156" t="s">
        <v>56</v>
      </c>
      <c r="K10" s="124">
        <v>5</v>
      </c>
      <c r="L10" s="36">
        <v>697</v>
      </c>
      <c r="M10" s="44" t="s">
        <v>2</v>
      </c>
      <c r="N10" s="85">
        <v>1500</v>
      </c>
      <c r="O10" s="87">
        <f t="shared" si="0"/>
        <v>417727.02500000002</v>
      </c>
      <c r="P10" s="88"/>
    </row>
    <row r="11" spans="1:17" x14ac:dyDescent="0.25">
      <c r="A11" s="157" t="s">
        <v>57</v>
      </c>
      <c r="B11" s="157" t="s">
        <v>57</v>
      </c>
      <c r="C11" s="157" t="s">
        <v>57</v>
      </c>
      <c r="D11" s="157" t="s">
        <v>57</v>
      </c>
      <c r="E11" s="157" t="s">
        <v>57</v>
      </c>
      <c r="F11" s="157" t="s">
        <v>57</v>
      </c>
      <c r="G11" s="157" t="s">
        <v>57</v>
      </c>
      <c r="H11" s="157" t="s">
        <v>57</v>
      </c>
      <c r="I11" s="157" t="s">
        <v>57</v>
      </c>
      <c r="J11" s="157" t="s">
        <v>57</v>
      </c>
      <c r="K11" s="124">
        <v>3</v>
      </c>
      <c r="L11" s="36">
        <v>77</v>
      </c>
      <c r="M11" s="44"/>
      <c r="N11" s="85">
        <v>75</v>
      </c>
      <c r="O11" s="87">
        <f t="shared" si="0"/>
        <v>417652.02500000002</v>
      </c>
      <c r="P11" s="88"/>
    </row>
    <row r="14" spans="1:17" ht="18.75" x14ac:dyDescent="0.3">
      <c r="A14" s="158" t="s">
        <v>21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7" ht="45" x14ac:dyDescent="0.25">
      <c r="A15" s="14" t="s">
        <v>5</v>
      </c>
      <c r="B15" s="14" t="s">
        <v>6</v>
      </c>
      <c r="C15" s="14" t="s">
        <v>7</v>
      </c>
      <c r="D15" s="14" t="s">
        <v>8</v>
      </c>
      <c r="E15" s="14" t="s">
        <v>9</v>
      </c>
      <c r="F15" s="14" t="s">
        <v>10</v>
      </c>
      <c r="G15" s="14" t="s">
        <v>22</v>
      </c>
      <c r="H15" s="14" t="s">
        <v>12</v>
      </c>
      <c r="I15" s="14" t="s">
        <v>13</v>
      </c>
      <c r="J15" s="14" t="s">
        <v>14</v>
      </c>
      <c r="K15" s="14" t="s">
        <v>15</v>
      </c>
      <c r="L15" s="14" t="s">
        <v>16</v>
      </c>
      <c r="M15" s="14" t="s">
        <v>23</v>
      </c>
      <c r="N15" s="14" t="s">
        <v>18</v>
      </c>
      <c r="O15" s="14" t="s">
        <v>19</v>
      </c>
      <c r="P15" s="14" t="s">
        <v>20</v>
      </c>
      <c r="Q15" s="89"/>
    </row>
    <row r="16" spans="1:17" x14ac:dyDescent="0.25">
      <c r="A16" s="90"/>
      <c r="B16" s="25"/>
      <c r="C16" s="39"/>
      <c r="D16" s="39"/>
      <c r="E16" s="25"/>
      <c r="F16" s="32"/>
      <c r="G16" s="25"/>
      <c r="H16" s="39"/>
      <c r="I16" s="25"/>
      <c r="J16" s="25"/>
      <c r="K16" s="23"/>
      <c r="L16" s="23"/>
      <c r="M16" s="125"/>
      <c r="N16" s="44"/>
      <c r="O16" s="87">
        <f>SUM(O11-M16)</f>
        <v>417652.02500000002</v>
      </c>
      <c r="P16" s="88"/>
      <c r="Q16" s="91"/>
    </row>
    <row r="17" spans="1:17" x14ac:dyDescent="0.25">
      <c r="A17" s="90"/>
      <c r="B17" s="92"/>
      <c r="C17" s="23"/>
      <c r="D17" s="23"/>
      <c r="E17" s="23"/>
      <c r="F17" s="40"/>
      <c r="G17" s="40"/>
      <c r="H17" s="23"/>
      <c r="I17" s="23"/>
      <c r="J17" s="23"/>
      <c r="K17" s="23"/>
      <c r="L17" s="93"/>
      <c r="M17" s="125"/>
      <c r="N17" s="93"/>
      <c r="O17" s="87">
        <f>SUM(O16-M17)</f>
        <v>417652.02500000002</v>
      </c>
      <c r="P17" s="88"/>
      <c r="Q17" s="91"/>
    </row>
    <row r="18" spans="1:17" x14ac:dyDescent="0.25">
      <c r="A18" s="94"/>
      <c r="B18" s="92"/>
      <c r="C18" s="23"/>
      <c r="D18" s="23"/>
      <c r="E18" s="23"/>
      <c r="F18" s="40"/>
      <c r="G18" s="40"/>
      <c r="H18" s="23"/>
      <c r="I18" s="23"/>
      <c r="J18" s="23"/>
      <c r="K18" s="23"/>
      <c r="L18" s="93"/>
      <c r="M18" s="125"/>
      <c r="N18" s="93"/>
      <c r="O18" s="44">
        <f t="shared" ref="O18:O26" si="1">O17-M18</f>
        <v>417652.02500000002</v>
      </c>
      <c r="P18" s="88"/>
      <c r="Q18" s="91"/>
    </row>
    <row r="19" spans="1:17" x14ac:dyDescent="0.25">
      <c r="A19" s="90"/>
      <c r="B19" s="92"/>
      <c r="C19" s="23"/>
      <c r="D19" s="23"/>
      <c r="E19" s="23"/>
      <c r="F19" s="40"/>
      <c r="G19" s="40"/>
      <c r="H19" s="23"/>
      <c r="I19" s="23"/>
      <c r="J19" s="23"/>
      <c r="K19" s="23"/>
      <c r="L19" s="93"/>
      <c r="M19" s="125"/>
      <c r="N19" s="93"/>
      <c r="O19" s="44">
        <f t="shared" si="1"/>
        <v>417652.02500000002</v>
      </c>
      <c r="P19" s="88"/>
      <c r="Q19" s="91"/>
    </row>
    <row r="20" spans="1:17" x14ac:dyDescent="0.25">
      <c r="A20" s="90"/>
      <c r="B20" s="92"/>
      <c r="C20" s="23"/>
      <c r="D20" s="23"/>
      <c r="E20" s="23"/>
      <c r="F20" s="40"/>
      <c r="G20" s="40"/>
      <c r="H20" s="23"/>
      <c r="I20" s="23"/>
      <c r="J20" s="23"/>
      <c r="K20" s="23"/>
      <c r="L20" s="93"/>
      <c r="M20" s="125"/>
      <c r="N20" s="93"/>
      <c r="O20" s="44">
        <f t="shared" si="1"/>
        <v>417652.02500000002</v>
      </c>
      <c r="P20" s="88"/>
      <c r="Q20" s="91"/>
    </row>
    <row r="21" spans="1:17" x14ac:dyDescent="0.25">
      <c r="A21" s="90"/>
      <c r="B21" s="92"/>
      <c r="C21" s="23"/>
      <c r="D21" s="23"/>
      <c r="E21" s="23"/>
      <c r="F21" s="40"/>
      <c r="G21" s="40"/>
      <c r="H21" s="23"/>
      <c r="I21" s="23"/>
      <c r="J21" s="23"/>
      <c r="K21" s="23"/>
      <c r="L21" s="93"/>
      <c r="M21" s="125"/>
      <c r="N21" s="93"/>
      <c r="O21" s="44">
        <f t="shared" si="1"/>
        <v>417652.02500000002</v>
      </c>
      <c r="P21" s="88"/>
      <c r="Q21" s="91"/>
    </row>
    <row r="22" spans="1:17" x14ac:dyDescent="0.25">
      <c r="A22" s="90"/>
      <c r="B22" s="92"/>
      <c r="C22" s="23"/>
      <c r="D22" s="23"/>
      <c r="E22" s="23"/>
      <c r="F22" s="40"/>
      <c r="G22" s="40"/>
      <c r="H22" s="23"/>
      <c r="I22" s="23"/>
      <c r="J22" s="23"/>
      <c r="K22" s="23"/>
      <c r="L22" s="93"/>
      <c r="M22" s="125"/>
      <c r="N22" s="93"/>
      <c r="O22" s="44">
        <f t="shared" si="1"/>
        <v>417652.02500000002</v>
      </c>
      <c r="P22" s="88"/>
      <c r="Q22" s="91"/>
    </row>
    <row r="23" spans="1:17" x14ac:dyDescent="0.25">
      <c r="A23" s="90"/>
      <c r="B23" s="92"/>
      <c r="C23" s="23"/>
      <c r="D23" s="23"/>
      <c r="E23" s="23"/>
      <c r="F23" s="40"/>
      <c r="G23" s="40"/>
      <c r="H23" s="23"/>
      <c r="I23" s="23"/>
      <c r="J23" s="23"/>
      <c r="K23" s="23"/>
      <c r="L23" s="93"/>
      <c r="M23" s="125"/>
      <c r="N23" s="93"/>
      <c r="O23" s="44">
        <f t="shared" si="1"/>
        <v>417652.02500000002</v>
      </c>
      <c r="P23" s="88"/>
      <c r="Q23" s="91"/>
    </row>
    <row r="24" spans="1:17" x14ac:dyDescent="0.25">
      <c r="A24" s="90"/>
      <c r="B24" s="92"/>
      <c r="C24" s="23"/>
      <c r="D24" s="23"/>
      <c r="E24" s="23"/>
      <c r="F24" s="40"/>
      <c r="G24" s="40"/>
      <c r="H24" s="23"/>
      <c r="I24" s="23"/>
      <c r="J24" s="23"/>
      <c r="K24" s="23"/>
      <c r="L24" s="93"/>
      <c r="M24" s="125"/>
      <c r="N24" s="93"/>
      <c r="O24" s="44">
        <f t="shared" si="1"/>
        <v>417652.02500000002</v>
      </c>
      <c r="P24" s="88"/>
      <c r="Q24" s="91"/>
    </row>
    <row r="25" spans="1:17" x14ac:dyDescent="0.25">
      <c r="A25" s="90"/>
      <c r="B25" s="92"/>
      <c r="C25" s="23"/>
      <c r="D25" s="23"/>
      <c r="E25" s="23"/>
      <c r="F25" s="40"/>
      <c r="G25" s="40"/>
      <c r="H25" s="23"/>
      <c r="I25" s="23"/>
      <c r="J25" s="23"/>
      <c r="K25" s="23"/>
      <c r="L25" s="93"/>
      <c r="M25" s="125"/>
      <c r="N25" s="93"/>
      <c r="O25" s="44">
        <f t="shared" si="1"/>
        <v>417652.02500000002</v>
      </c>
      <c r="P25" s="88"/>
      <c r="Q25" s="91"/>
    </row>
    <row r="26" spans="1:17" x14ac:dyDescent="0.25">
      <c r="A26" s="90"/>
      <c r="B26" s="92"/>
      <c r="C26" s="23"/>
      <c r="D26" s="23"/>
      <c r="E26" s="23"/>
      <c r="F26" s="40"/>
      <c r="G26" s="40"/>
      <c r="H26" s="23"/>
      <c r="I26" s="23"/>
      <c r="J26" s="23"/>
      <c r="K26" s="23"/>
      <c r="L26" s="93"/>
      <c r="M26" s="125"/>
      <c r="N26" s="93"/>
      <c r="O26" s="44">
        <f t="shared" si="1"/>
        <v>417652.02500000002</v>
      </c>
      <c r="P26" s="88"/>
      <c r="Q26" s="91"/>
    </row>
    <row r="27" spans="1:17" x14ac:dyDescent="0.25">
      <c r="A27" s="90"/>
      <c r="B27" s="92"/>
      <c r="C27" s="23"/>
      <c r="D27" s="23"/>
      <c r="E27" s="23"/>
      <c r="F27" s="40"/>
      <c r="G27" s="40"/>
      <c r="H27" s="23"/>
      <c r="I27" s="23"/>
      <c r="J27" s="23"/>
      <c r="K27" s="23"/>
      <c r="L27" s="93"/>
      <c r="M27" s="93"/>
      <c r="N27" s="93"/>
      <c r="O27" s="44"/>
      <c r="P27" s="47"/>
    </row>
    <row r="30" spans="1:17" x14ac:dyDescent="0.25">
      <c r="M30" t="s">
        <v>24</v>
      </c>
      <c r="N30" s="2"/>
      <c r="O30" s="2">
        <f>SUM(N5:N11)</f>
        <v>65472.974999999999</v>
      </c>
    </row>
    <row r="31" spans="1:17" x14ac:dyDescent="0.25">
      <c r="M31" t="s">
        <v>25</v>
      </c>
      <c r="N31" s="2"/>
      <c r="O31" s="55">
        <v>0</v>
      </c>
    </row>
    <row r="32" spans="1:17" ht="15.75" thickBot="1" x14ac:dyDescent="0.3">
      <c r="M32" t="s">
        <v>26</v>
      </c>
      <c r="N32" s="2"/>
      <c r="O32" s="56">
        <f>SUM(O30:O31)</f>
        <v>65472.974999999999</v>
      </c>
    </row>
    <row r="33" ht="15.75" thickTop="1" x14ac:dyDescent="0.25"/>
  </sheetData>
  <mergeCells count="10">
    <mergeCell ref="A10:J10"/>
    <mergeCell ref="A11:J11"/>
    <mergeCell ref="A14:P14"/>
    <mergeCell ref="A2:D2"/>
    <mergeCell ref="J3:K3"/>
    <mergeCell ref="A5:J5"/>
    <mergeCell ref="A7:J7"/>
    <mergeCell ref="A9:J9"/>
    <mergeCell ref="A6:J6"/>
    <mergeCell ref="A8:J8"/>
  </mergeCells>
  <pageMargins left="0.25" right="0.25" top="0.75" bottom="0.75" header="0.51180555555555496" footer="0.51180555555555496"/>
  <pageSetup scale="64" firstPageNumber="0" orientation="landscape" r:id="rId1"/>
  <headerFooter>
    <oddHeader>&amp;RAttachment 1-8 SD 2019 Budget Tracker</oddHeader>
    <oddFooter>&amp;L&amp;A&amp;C&amp;P of&amp;N&amp;R&amp;D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opLeftCell="B1" zoomScale="74" zoomScaleNormal="74" workbookViewId="0">
      <selection activeCell="P12" sqref="P12"/>
    </sheetView>
  </sheetViews>
  <sheetFormatPr defaultRowHeight="15" x14ac:dyDescent="0.25"/>
  <cols>
    <col min="1" max="1" width="39.5703125"/>
    <col min="2" max="2" width="19.140625"/>
    <col min="3" max="3" width="20.42578125" style="81"/>
    <col min="4" max="4" width="8.28515625"/>
    <col min="5" max="5" width="8.42578125"/>
    <col min="6" max="6" width="12.5703125" customWidth="1"/>
    <col min="7" max="7" width="10.140625"/>
    <col min="8" max="8" width="31.7109375" customWidth="1"/>
    <col min="9" max="9" width="9.85546875" bestFit="1" customWidth="1"/>
    <col min="10" max="10" width="8.28515625"/>
    <col min="11" max="11" width="5.7109375"/>
    <col min="12" max="12" width="8.42578125"/>
    <col min="13" max="13" width="12.85546875" customWidth="1"/>
    <col min="15" max="15" width="9.5703125" style="96"/>
    <col min="16" max="16" width="32.140625" customWidth="1"/>
    <col min="17" max="17" width="10.7109375" style="96"/>
    <col min="18" max="1025" width="8.42578125"/>
  </cols>
  <sheetData>
    <row r="1" spans="1:17" ht="18.75" x14ac:dyDescent="0.3">
      <c r="A1" s="58" t="s">
        <v>38</v>
      </c>
      <c r="C1" s="97"/>
      <c r="G1" s="127"/>
      <c r="I1" s="134" t="s">
        <v>49</v>
      </c>
      <c r="L1" s="4"/>
      <c r="M1" s="5" t="s">
        <v>0</v>
      </c>
      <c r="N1" s="5"/>
      <c r="O1" s="5"/>
      <c r="P1" s="5"/>
      <c r="Q1"/>
    </row>
    <row r="2" spans="1:17" x14ac:dyDescent="0.25">
      <c r="A2" s="146" t="s">
        <v>39</v>
      </c>
      <c r="B2" s="146"/>
      <c r="C2" s="146"/>
      <c r="E2" t="s">
        <v>48</v>
      </c>
      <c r="F2" s="130">
        <v>43567</v>
      </c>
      <c r="G2" s="119"/>
      <c r="I2" s="135" t="s">
        <v>50</v>
      </c>
      <c r="L2" s="83"/>
      <c r="M2" s="83" t="s">
        <v>1</v>
      </c>
      <c r="N2" s="83"/>
      <c r="O2" s="83"/>
      <c r="P2" s="83"/>
      <c r="Q2"/>
    </row>
    <row r="3" spans="1:17" ht="62.25" customHeight="1" x14ac:dyDescent="0.25">
      <c r="C3"/>
      <c r="H3" s="9" t="s">
        <v>3</v>
      </c>
      <c r="I3" s="12">
        <v>20038</v>
      </c>
      <c r="J3" s="147" t="s">
        <v>4</v>
      </c>
      <c r="K3" s="147"/>
      <c r="L3" s="11">
        <v>2000</v>
      </c>
      <c r="M3" s="13" t="s">
        <v>31</v>
      </c>
      <c r="N3" s="12">
        <v>4665</v>
      </c>
      <c r="O3" s="12">
        <f>I3+N3+L3</f>
        <v>26703</v>
      </c>
      <c r="P3" s="13" t="s">
        <v>46</v>
      </c>
      <c r="Q3"/>
    </row>
    <row r="4" spans="1:17" ht="46.5" customHeight="1" thickBot="1" x14ac:dyDescent="0.3">
      <c r="A4" s="14" t="s">
        <v>5</v>
      </c>
      <c r="B4" s="15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29</v>
      </c>
      <c r="M4" s="16" t="s">
        <v>17</v>
      </c>
      <c r="N4" s="17" t="s">
        <v>18</v>
      </c>
      <c r="O4" s="17" t="s">
        <v>19</v>
      </c>
      <c r="P4" s="98" t="s">
        <v>20</v>
      </c>
      <c r="Q4"/>
    </row>
    <row r="5" spans="1:17" x14ac:dyDescent="0.25">
      <c r="A5" s="166" t="s">
        <v>62</v>
      </c>
      <c r="B5" s="167" t="s">
        <v>62</v>
      </c>
      <c r="C5" s="167" t="s">
        <v>62</v>
      </c>
      <c r="D5" s="167" t="s">
        <v>62</v>
      </c>
      <c r="E5" s="167" t="s">
        <v>62</v>
      </c>
      <c r="F5" s="167" t="s">
        <v>62</v>
      </c>
      <c r="G5" s="167" t="s">
        <v>62</v>
      </c>
      <c r="H5" s="167" t="s">
        <v>62</v>
      </c>
      <c r="I5" s="167" t="s">
        <v>62</v>
      </c>
      <c r="J5" s="168" t="s">
        <v>62</v>
      </c>
      <c r="K5" s="141">
        <v>1</v>
      </c>
      <c r="L5" s="99">
        <v>1496.0442</v>
      </c>
      <c r="M5" s="69"/>
      <c r="N5" s="100">
        <v>700</v>
      </c>
      <c r="O5" s="93">
        <f>SUM(O3-N5)</f>
        <v>26003</v>
      </c>
      <c r="P5" s="101"/>
      <c r="Q5"/>
    </row>
    <row r="6" spans="1:17" x14ac:dyDescent="0.25">
      <c r="A6" s="163" t="s">
        <v>63</v>
      </c>
      <c r="B6" s="164" t="s">
        <v>63</v>
      </c>
      <c r="C6" s="164" t="s">
        <v>63</v>
      </c>
      <c r="D6" s="164" t="s">
        <v>63</v>
      </c>
      <c r="E6" s="164" t="s">
        <v>63</v>
      </c>
      <c r="F6" s="164" t="s">
        <v>63</v>
      </c>
      <c r="G6" s="164" t="s">
        <v>63</v>
      </c>
      <c r="H6" s="164" t="s">
        <v>63</v>
      </c>
      <c r="I6" s="164" t="s">
        <v>63</v>
      </c>
      <c r="J6" s="165" t="s">
        <v>63</v>
      </c>
      <c r="K6" s="142">
        <v>4</v>
      </c>
      <c r="L6" s="36">
        <v>1983.6016000000002</v>
      </c>
      <c r="M6" s="69"/>
      <c r="N6" s="42">
        <v>2474.17</v>
      </c>
      <c r="O6" s="102">
        <f>SUM(O5-N6)</f>
        <v>23528.83</v>
      </c>
      <c r="P6" s="63"/>
      <c r="Q6"/>
    </row>
    <row r="7" spans="1:17" x14ac:dyDescent="0.25">
      <c r="A7" s="163" t="s">
        <v>51</v>
      </c>
      <c r="B7" s="164" t="s">
        <v>51</v>
      </c>
      <c r="C7" s="164" t="s">
        <v>51</v>
      </c>
      <c r="D7" s="164" t="s">
        <v>51</v>
      </c>
      <c r="E7" s="164" t="s">
        <v>51</v>
      </c>
      <c r="F7" s="164" t="s">
        <v>51</v>
      </c>
      <c r="G7" s="164" t="s">
        <v>51</v>
      </c>
      <c r="H7" s="164" t="s">
        <v>51</v>
      </c>
      <c r="I7" s="164" t="s">
        <v>51</v>
      </c>
      <c r="J7" s="165" t="s">
        <v>51</v>
      </c>
      <c r="K7" s="142">
        <v>6</v>
      </c>
      <c r="L7" s="36">
        <v>3358.8</v>
      </c>
      <c r="M7" s="44"/>
      <c r="N7" s="37">
        <v>300</v>
      </c>
      <c r="O7" s="102">
        <f>SUM(O6-N7)</f>
        <v>23228.83</v>
      </c>
      <c r="P7" s="63"/>
      <c r="Q7"/>
    </row>
    <row r="8" spans="1:17" x14ac:dyDescent="0.25">
      <c r="A8" s="163" t="s">
        <v>55</v>
      </c>
      <c r="B8" s="164" t="s">
        <v>55</v>
      </c>
      <c r="C8" s="164" t="s">
        <v>55</v>
      </c>
      <c r="D8" s="164" t="s">
        <v>55</v>
      </c>
      <c r="E8" s="164" t="s">
        <v>55</v>
      </c>
      <c r="F8" s="164" t="s">
        <v>55</v>
      </c>
      <c r="G8" s="164" t="s">
        <v>55</v>
      </c>
      <c r="H8" s="164" t="s">
        <v>55</v>
      </c>
      <c r="I8" s="164" t="s">
        <v>55</v>
      </c>
      <c r="J8" s="165" t="s">
        <v>55</v>
      </c>
      <c r="K8" s="142">
        <v>2</v>
      </c>
      <c r="L8" s="36">
        <v>204.3398</v>
      </c>
      <c r="M8" s="44"/>
      <c r="N8" s="37">
        <v>60</v>
      </c>
      <c r="O8" s="102">
        <f>SUM(O7-N8)</f>
        <v>23168.83</v>
      </c>
      <c r="P8" s="63"/>
      <c r="Q8"/>
    </row>
    <row r="9" spans="1:17" x14ac:dyDescent="0.25">
      <c r="A9" s="103"/>
      <c r="B9" s="104"/>
      <c r="C9" s="105"/>
      <c r="D9" s="18"/>
      <c r="E9" s="18"/>
      <c r="F9" s="21"/>
      <c r="G9" s="129"/>
      <c r="H9" s="18"/>
      <c r="I9" s="18"/>
      <c r="J9" s="18"/>
      <c r="K9" s="18"/>
      <c r="L9" s="18"/>
      <c r="M9" s="106"/>
      <c r="N9" s="143"/>
      <c r="O9" s="60">
        <f>(O8-N9)</f>
        <v>23168.83</v>
      </c>
      <c r="P9" s="63" t="s">
        <v>2</v>
      </c>
      <c r="Q9"/>
    </row>
    <row r="10" spans="1:17" x14ac:dyDescent="0.25">
      <c r="A10" s="107"/>
      <c r="B10" s="92"/>
      <c r="C10" s="47"/>
      <c r="D10" s="23"/>
      <c r="E10" s="23"/>
      <c r="F10" s="31"/>
      <c r="G10" s="108"/>
      <c r="H10" s="23"/>
      <c r="I10" s="64"/>
      <c r="J10" s="23"/>
      <c r="K10" s="23"/>
      <c r="L10" s="23"/>
      <c r="M10" s="109"/>
      <c r="N10" s="143"/>
      <c r="O10" s="102">
        <f t="shared" ref="O10:O16" si="0">SUM(O9-N10)</f>
        <v>23168.83</v>
      </c>
      <c r="P10" s="63"/>
      <c r="Q10"/>
    </row>
    <row r="11" spans="1:17" x14ac:dyDescent="0.25">
      <c r="A11" s="110" t="s">
        <v>2</v>
      </c>
      <c r="B11" s="107"/>
      <c r="C11" s="111"/>
      <c r="D11" s="107"/>
      <c r="E11" s="107"/>
      <c r="F11" s="107"/>
      <c r="G11" s="107"/>
      <c r="H11" s="107"/>
      <c r="I11" s="107"/>
      <c r="J11" s="107"/>
      <c r="K11" s="23" t="s">
        <v>2</v>
      </c>
      <c r="L11" s="23"/>
      <c r="M11" s="109"/>
      <c r="N11" s="144"/>
      <c r="O11" s="102">
        <f t="shared" si="0"/>
        <v>23168.83</v>
      </c>
      <c r="P11" s="63"/>
      <c r="Q11"/>
    </row>
    <row r="12" spans="1:17" x14ac:dyDescent="0.25">
      <c r="A12" s="110" t="s">
        <v>2</v>
      </c>
      <c r="B12" s="107"/>
      <c r="C12" s="111"/>
      <c r="D12" s="107"/>
      <c r="E12" s="107"/>
      <c r="F12" s="107"/>
      <c r="G12" s="107"/>
      <c r="H12" s="107"/>
      <c r="I12" s="107"/>
      <c r="J12" s="107"/>
      <c r="K12" s="23" t="s">
        <v>2</v>
      </c>
      <c r="L12" s="23"/>
      <c r="M12" s="109"/>
      <c r="N12" s="144"/>
      <c r="O12" s="102">
        <f t="shared" si="0"/>
        <v>23168.83</v>
      </c>
      <c r="P12" s="63"/>
      <c r="Q12"/>
    </row>
    <row r="13" spans="1:17" x14ac:dyDescent="0.25">
      <c r="A13" s="107"/>
      <c r="B13" s="92"/>
      <c r="C13" s="47"/>
      <c r="D13" s="23"/>
      <c r="E13" s="23"/>
      <c r="F13" s="31"/>
      <c r="G13" s="108"/>
      <c r="H13" s="23"/>
      <c r="I13" s="23"/>
      <c r="J13" s="23"/>
      <c r="K13" s="23"/>
      <c r="L13" s="23"/>
      <c r="M13" s="109"/>
      <c r="N13" s="143"/>
      <c r="O13" s="102">
        <f t="shared" si="0"/>
        <v>23168.83</v>
      </c>
      <c r="P13" s="63"/>
      <c r="Q13"/>
    </row>
    <row r="14" spans="1:17" x14ac:dyDescent="0.25">
      <c r="A14" s="107"/>
      <c r="B14" s="92"/>
      <c r="C14" s="47"/>
      <c r="D14" s="23"/>
      <c r="E14" s="23"/>
      <c r="F14" s="31"/>
      <c r="G14" s="108"/>
      <c r="H14" s="23"/>
      <c r="I14" s="23"/>
      <c r="J14" s="23"/>
      <c r="K14" s="23"/>
      <c r="L14" s="23"/>
      <c r="M14" s="109"/>
      <c r="N14" s="143"/>
      <c r="O14" s="102">
        <f t="shared" si="0"/>
        <v>23168.83</v>
      </c>
      <c r="P14" s="63"/>
      <c r="Q14"/>
    </row>
    <row r="15" spans="1:17" x14ac:dyDescent="0.25">
      <c r="A15" s="107"/>
      <c r="B15" s="92"/>
      <c r="C15" s="47"/>
      <c r="D15" s="23"/>
      <c r="E15" s="23"/>
      <c r="F15" s="31"/>
      <c r="G15" s="108"/>
      <c r="H15" s="23"/>
      <c r="I15" s="23"/>
      <c r="J15" s="23"/>
      <c r="K15" s="23"/>
      <c r="L15" s="23"/>
      <c r="M15" s="109"/>
      <c r="N15" s="143"/>
      <c r="O15" s="102">
        <f t="shared" si="0"/>
        <v>23168.83</v>
      </c>
      <c r="P15" s="63"/>
      <c r="Q15"/>
    </row>
    <row r="16" spans="1:17" x14ac:dyDescent="0.25">
      <c r="A16" s="107"/>
      <c r="B16" s="92"/>
      <c r="C16" s="47"/>
      <c r="D16" s="23"/>
      <c r="E16" s="23"/>
      <c r="F16" s="31"/>
      <c r="G16" s="108"/>
      <c r="H16" s="23"/>
      <c r="I16" s="23"/>
      <c r="J16" s="23"/>
      <c r="K16" s="23"/>
      <c r="L16" s="23"/>
      <c r="M16" s="112"/>
      <c r="N16" s="143"/>
      <c r="O16" s="102">
        <f t="shared" si="0"/>
        <v>23168.83</v>
      </c>
      <c r="P16" s="63"/>
    </row>
    <row r="17" spans="1:17" x14ac:dyDescent="0.25">
      <c r="A17" s="107"/>
      <c r="B17" s="92"/>
      <c r="C17" s="47"/>
      <c r="D17" s="23"/>
      <c r="E17" s="23"/>
      <c r="F17" s="31"/>
      <c r="G17" s="108"/>
      <c r="H17" s="23"/>
      <c r="I17" s="23"/>
      <c r="J17" s="23"/>
      <c r="K17" s="23"/>
      <c r="L17" s="23"/>
      <c r="M17" s="128"/>
      <c r="N17" s="145"/>
      <c r="O17" s="102">
        <f>(N9-M9)</f>
        <v>0</v>
      </c>
      <c r="P17" s="113" t="s">
        <v>2</v>
      </c>
    </row>
    <row r="18" spans="1:17" ht="18.75" x14ac:dyDescent="0.3">
      <c r="A18" s="148" t="s">
        <v>21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/>
    </row>
    <row r="19" spans="1:17" ht="60" x14ac:dyDescent="0.25">
      <c r="A19" s="14" t="s">
        <v>5</v>
      </c>
      <c r="B19" s="15" t="s">
        <v>6</v>
      </c>
      <c r="C19" s="16" t="s">
        <v>7</v>
      </c>
      <c r="D19" s="16" t="s">
        <v>8</v>
      </c>
      <c r="E19" s="16" t="s">
        <v>9</v>
      </c>
      <c r="F19" s="16" t="s">
        <v>10</v>
      </c>
      <c r="G19" s="16" t="s">
        <v>22</v>
      </c>
      <c r="H19" s="16" t="s">
        <v>12</v>
      </c>
      <c r="I19" s="16" t="s">
        <v>13</v>
      </c>
      <c r="J19" s="16" t="s">
        <v>14</v>
      </c>
      <c r="K19" s="16" t="s">
        <v>15</v>
      </c>
      <c r="L19" s="16" t="s">
        <v>29</v>
      </c>
      <c r="M19" s="16" t="s">
        <v>23</v>
      </c>
      <c r="N19" s="17" t="s">
        <v>18</v>
      </c>
      <c r="O19" s="45" t="s">
        <v>19</v>
      </c>
      <c r="P19" s="14" t="s">
        <v>20</v>
      </c>
      <c r="Q19"/>
    </row>
    <row r="20" spans="1:17" ht="15" customHeight="1" x14ac:dyDescent="0.25">
      <c r="A20" s="107"/>
      <c r="B20" s="92"/>
      <c r="C20" s="47"/>
      <c r="D20" s="23"/>
      <c r="E20" s="23"/>
      <c r="F20" s="31"/>
      <c r="G20" s="126"/>
      <c r="H20" s="114"/>
      <c r="I20" s="23"/>
      <c r="J20" s="23"/>
      <c r="K20" s="23"/>
      <c r="L20" s="23"/>
      <c r="M20" s="125"/>
      <c r="N20" s="93">
        <v>0</v>
      </c>
      <c r="O20" s="93">
        <f>O17-M20</f>
        <v>0</v>
      </c>
      <c r="P20" s="47" t="s">
        <v>45</v>
      </c>
    </row>
    <row r="21" spans="1:17" ht="15" customHeight="1" x14ac:dyDescent="0.25">
      <c r="A21" s="107"/>
      <c r="B21" s="23"/>
      <c r="C21" s="33"/>
      <c r="D21" s="23"/>
      <c r="E21" s="23"/>
      <c r="F21" s="23"/>
      <c r="G21" s="121"/>
      <c r="H21" s="23"/>
      <c r="I21" s="23"/>
      <c r="J21" s="23"/>
      <c r="K21" s="23"/>
      <c r="L21" s="23"/>
      <c r="M21" s="125"/>
      <c r="N21" s="93">
        <v>0</v>
      </c>
      <c r="O21" s="93">
        <f t="shared" ref="O21:O26" si="1">O20-M21</f>
        <v>0</v>
      </c>
      <c r="P21" s="47" t="s">
        <v>45</v>
      </c>
    </row>
    <row r="22" spans="1:17" ht="15" customHeight="1" x14ac:dyDescent="0.25">
      <c r="A22" s="107"/>
      <c r="B22" s="23"/>
      <c r="C22" s="33"/>
      <c r="D22" s="23"/>
      <c r="E22" s="23"/>
      <c r="F22" s="23"/>
      <c r="G22" s="121"/>
      <c r="H22" s="23"/>
      <c r="I22" s="23"/>
      <c r="J22" s="23"/>
      <c r="K22" s="23"/>
      <c r="L22" s="23"/>
      <c r="M22" s="125"/>
      <c r="N22" s="93"/>
      <c r="O22" s="93">
        <f t="shared" si="1"/>
        <v>0</v>
      </c>
      <c r="P22" s="47" t="s">
        <v>45</v>
      </c>
    </row>
    <row r="23" spans="1:17" ht="15" customHeight="1" x14ac:dyDescent="0.25">
      <c r="A23" s="107"/>
      <c r="B23" s="23"/>
      <c r="C23" s="33"/>
      <c r="D23" s="23"/>
      <c r="E23" s="23"/>
      <c r="F23" s="23"/>
      <c r="G23" s="121"/>
      <c r="H23" s="23"/>
      <c r="I23" s="23"/>
      <c r="J23" s="23"/>
      <c r="K23" s="23"/>
      <c r="L23" s="23"/>
      <c r="M23" s="125"/>
      <c r="N23" s="93"/>
      <c r="O23" s="93">
        <f t="shared" si="1"/>
        <v>0</v>
      </c>
      <c r="P23" s="47" t="s">
        <v>45</v>
      </c>
    </row>
    <row r="24" spans="1:17" ht="15" customHeight="1" x14ac:dyDescent="0.25">
      <c r="A24" s="107"/>
      <c r="B24" s="23"/>
      <c r="C24" s="33"/>
      <c r="D24" s="23"/>
      <c r="E24" s="23"/>
      <c r="F24" s="23"/>
      <c r="G24" s="121"/>
      <c r="H24" s="23"/>
      <c r="I24" s="23"/>
      <c r="J24" s="23"/>
      <c r="K24" s="23"/>
      <c r="L24" s="23"/>
      <c r="M24" s="125"/>
      <c r="N24" s="133" t="s">
        <v>2</v>
      </c>
      <c r="O24" s="93">
        <f t="shared" si="1"/>
        <v>0</v>
      </c>
      <c r="P24" s="47" t="s">
        <v>45</v>
      </c>
    </row>
    <row r="25" spans="1:17" ht="15" customHeight="1" x14ac:dyDescent="0.25">
      <c r="A25" s="107"/>
      <c r="B25" s="23"/>
      <c r="C25" s="33"/>
      <c r="D25" s="23"/>
      <c r="E25" s="23"/>
      <c r="F25" s="23"/>
      <c r="G25" s="121"/>
      <c r="H25" s="23"/>
      <c r="I25" s="23"/>
      <c r="J25" s="23"/>
      <c r="K25" s="23"/>
      <c r="L25" s="23"/>
      <c r="M25" s="125"/>
      <c r="N25" s="93"/>
      <c r="O25" s="93">
        <f t="shared" si="1"/>
        <v>0</v>
      </c>
      <c r="P25" s="47" t="s">
        <v>2</v>
      </c>
    </row>
    <row r="26" spans="1:17" ht="15" customHeight="1" x14ac:dyDescent="0.25">
      <c r="A26" s="107"/>
      <c r="B26" s="23"/>
      <c r="C26" s="33"/>
      <c r="D26" s="23"/>
      <c r="E26" s="23"/>
      <c r="F26" s="23"/>
      <c r="G26" s="121"/>
      <c r="H26" s="23"/>
      <c r="I26" s="23"/>
      <c r="J26" s="23"/>
      <c r="K26" s="23"/>
      <c r="L26" s="23"/>
      <c r="M26" s="125"/>
      <c r="N26" s="93"/>
      <c r="O26" s="93">
        <f t="shared" si="1"/>
        <v>0</v>
      </c>
      <c r="P26" s="47" t="s">
        <v>45</v>
      </c>
    </row>
    <row r="27" spans="1:17" ht="15" customHeight="1" x14ac:dyDescent="0.25">
      <c r="A27" s="107"/>
      <c r="B27" s="23"/>
      <c r="C27" s="33"/>
      <c r="D27" s="23"/>
      <c r="E27" s="23"/>
      <c r="F27" s="23"/>
      <c r="G27" s="121"/>
      <c r="H27" s="23"/>
      <c r="I27" s="23"/>
      <c r="J27" s="23"/>
      <c r="K27" s="23"/>
      <c r="L27" s="23"/>
      <c r="M27" s="125"/>
      <c r="N27" s="93"/>
      <c r="O27" s="133" t="s">
        <v>2</v>
      </c>
      <c r="P27" s="115" t="s">
        <v>2</v>
      </c>
    </row>
    <row r="28" spans="1:17" x14ac:dyDescent="0.25">
      <c r="A28" t="s">
        <v>2</v>
      </c>
      <c r="O28"/>
    </row>
    <row r="29" spans="1:17" x14ac:dyDescent="0.25">
      <c r="D29" s="95"/>
      <c r="H29" s="1"/>
      <c r="I29" s="1"/>
      <c r="J29" s="1"/>
      <c r="M29" t="s">
        <v>24</v>
      </c>
      <c r="N29" s="2"/>
      <c r="O29" s="2">
        <f>SUM(N5:N16)</f>
        <v>3534.17</v>
      </c>
    </row>
    <row r="30" spans="1:17" x14ac:dyDescent="0.25">
      <c r="D30" s="95"/>
      <c r="H30" s="1"/>
      <c r="I30" s="1"/>
      <c r="J30" s="1"/>
      <c r="M30" t="s">
        <v>25</v>
      </c>
      <c r="N30" s="2"/>
      <c r="O30" s="116"/>
    </row>
    <row r="31" spans="1:17" ht="15.75" thickBot="1" x14ac:dyDescent="0.3">
      <c r="I31" s="1"/>
      <c r="J31" s="1"/>
      <c r="M31" t="s">
        <v>26</v>
      </c>
      <c r="N31" s="2"/>
      <c r="O31" s="56">
        <f>SUM(O29:O30)</f>
        <v>3534.17</v>
      </c>
    </row>
    <row r="32" spans="1:17" ht="15.75" thickTop="1" x14ac:dyDescent="0.25"/>
  </sheetData>
  <mergeCells count="7">
    <mergeCell ref="A8:J8"/>
    <mergeCell ref="A18:P18"/>
    <mergeCell ref="A2:C2"/>
    <mergeCell ref="J3:K3"/>
    <mergeCell ref="A5:J5"/>
    <mergeCell ref="A6:J6"/>
    <mergeCell ref="A7:J7"/>
  </mergeCells>
  <pageMargins left="0.25" right="0.25" top="0.75" bottom="0.75" header="0.51180555555555496" footer="0.51180555555555496"/>
  <pageSetup scale="54" firstPageNumber="0" orientation="landscape" r:id="rId1"/>
  <headerFooter>
    <oddHeader>&amp;RAttachment 1-8 SD 2019 Budget Tracker</oddHeader>
    <oddFooter>&amp;L&amp;A&amp;C&amp;P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>tmy</Reviewed_x0020_By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A44F6-B3E2-46A9-BA0A-66155728AA44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92AC7F-6066-4330-B86D-6F3AA6D02048}"/>
</file>

<file path=customXml/itemProps3.xml><?xml version="1.0" encoding="utf-8"?>
<ds:datastoreItem xmlns:ds="http://schemas.openxmlformats.org/officeDocument/2006/customXml" ds:itemID="{A7713AD9-51C6-4AE2-BA0A-89C22D60E6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NR Equipment Gas</vt:lpstr>
      <vt:lpstr>NR Equipment Electric</vt:lpstr>
      <vt:lpstr>Res Equipment Gas </vt:lpstr>
      <vt:lpstr>Res Equipment Electric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McCammant, David J</dc:creator>
  <cp:lastModifiedBy>McCammant, David J</cp:lastModifiedBy>
  <cp:revision>55</cp:revision>
  <cp:lastPrinted>2019-04-18T15:41:06Z</cp:lastPrinted>
  <dcterms:created xsi:type="dcterms:W3CDTF">2018-03-02T22:40:06Z</dcterms:created>
  <dcterms:modified xsi:type="dcterms:W3CDTF">2019-04-18T15:48:16Z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MidAmerican Energy Holdings Company</vt:lpwstr>
  </property>
  <property fmtid="{D5CDD505-2E9C-101B-9397-08002B2CF9AE}" pid="4" name="ContentTypeId">
    <vt:lpwstr>0x010100AA70FB7786CBBA41A2A7057F1464547C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