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1 Testimony/Rate Base and Depreciation - Aimee Rooney &amp; John Spanos/"/>
    </mc:Choice>
  </mc:AlternateContent>
  <xr:revisionPtr revIDLastSave="363" documentId="13_ncr:1_{6D31BFB9-7337-46A9-82F7-DDE0589BB7BF}" xr6:coauthVersionLast="47" xr6:coauthVersionMax="47" xr10:uidLastSave="{B32C6914-F8E5-4933-8DD1-27A733BE09D3}"/>
  <bookViews>
    <workbookView xWindow="2730" yWindow="795" windowWidth="24510" windowHeight="15405" xr2:uid="{00000000-000D-0000-FFFF-FFFF00000000}"/>
  </bookViews>
  <sheets>
    <sheet name="Cover" sheetId="1" r:id="rId1"/>
    <sheet name="Index" sheetId="2" r:id="rId2"/>
    <sheet name="Sch 1" sheetId="3" r:id="rId3"/>
    <sheet name="Sch 2" sheetId="4" r:id="rId4"/>
    <sheet name="Sch 3" sheetId="9" r:id="rId5"/>
    <sheet name="Sch 4" sheetId="6" r:id="rId6"/>
    <sheet name="Sch 5" sheetId="7" r:id="rId7"/>
    <sheet name="Sch 6" sheetId="11" r:id="rId8"/>
    <sheet name="Sch 7" sheetId="10" r:id="rId9"/>
  </sheets>
  <definedNames>
    <definedName name="LINE" localSheetId="4">#REF!</definedName>
    <definedName name="LINE" localSheetId="6">#REF!</definedName>
    <definedName name="LINE" localSheetId="7">#REF!</definedName>
    <definedName name="LINE" localSheetId="8">#REF!</definedName>
    <definedName name="LINE">#REF!</definedName>
    <definedName name="_xlnm.Print_Area" localSheetId="0">Cover!$A$1:$A$45</definedName>
    <definedName name="_xlnm.Print_Area" localSheetId="1">Index!$A$1:$G$19</definedName>
    <definedName name="_xlnm.Print_Area" localSheetId="2">'Sch 1'!$A$1:$J$50</definedName>
    <definedName name="_xlnm.Print_Area" localSheetId="3">'Sch 2'!$A$1:$P$50</definedName>
    <definedName name="_xlnm.Print_Area" localSheetId="4">'Sch 3'!$A$1:$F$57</definedName>
    <definedName name="_xlnm.Print_Area" localSheetId="5">'Sch 4'!$A$1:$F$57</definedName>
    <definedName name="_xlnm.Print_Area" localSheetId="6">'Sch 5'!$A$1:$F$57</definedName>
    <definedName name="_xlnm.Print_Area" localSheetId="7">'Sch 6'!$A$1:$F$56</definedName>
    <definedName name="_xlnm.Print_Area" localSheetId="8">'Sch 7'!$A$1:$F$56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2" l="1"/>
  <c r="M45" i="4" l="1"/>
  <c r="M44" i="4"/>
  <c r="M43" i="4"/>
  <c r="M42" i="4"/>
  <c r="M41" i="4"/>
  <c r="M40" i="4"/>
  <c r="M35" i="4"/>
  <c r="M34" i="4"/>
  <c r="M33" i="4"/>
  <c r="M32" i="4"/>
  <c r="M31" i="4"/>
  <c r="M23" i="4"/>
  <c r="M39" i="4"/>
  <c r="M46" i="4" s="1"/>
  <c r="M26" i="4"/>
  <c r="M25" i="4"/>
  <c r="M24" i="4"/>
  <c r="M18" i="4"/>
  <c r="M17" i="4"/>
  <c r="M16" i="4"/>
  <c r="M15" i="4"/>
  <c r="M36" i="4" l="1"/>
  <c r="E17" i="11"/>
  <c r="M20" i="4"/>
  <c r="M28" i="4"/>
  <c r="M47" i="4" l="1"/>
  <c r="E42" i="11"/>
  <c r="E32" i="11"/>
  <c r="E24" i="11"/>
  <c r="A13" i="11"/>
  <c r="A14" i="11" s="1"/>
  <c r="A15" i="11" s="1"/>
  <c r="A16" i="11" s="1"/>
  <c r="A17" i="11" s="1"/>
  <c r="A19" i="11" s="1"/>
  <c r="A20" i="11" s="1"/>
  <c r="A21" i="11" s="1"/>
  <c r="A22" i="11" s="1"/>
  <c r="A23" i="11" s="1"/>
  <c r="A24" i="11" s="1"/>
  <c r="A26" i="11" s="1"/>
  <c r="A27" i="11" s="1"/>
  <c r="A28" i="11" s="1"/>
  <c r="A29" i="11" s="1"/>
  <c r="A30" i="11" s="1"/>
  <c r="A31" i="11" s="1"/>
  <c r="A32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5" i="11"/>
  <c r="O25" i="4"/>
  <c r="O24" i="4"/>
  <c r="O23" i="4"/>
  <c r="O45" i="4"/>
  <c r="O44" i="4"/>
  <c r="O43" i="4"/>
  <c r="O42" i="4"/>
  <c r="O41" i="4"/>
  <c r="O40" i="4"/>
  <c r="O35" i="4"/>
  <c r="O34" i="4"/>
  <c r="O33" i="4"/>
  <c r="O32" i="4"/>
  <c r="O31" i="4"/>
  <c r="O18" i="4"/>
  <c r="O17" i="4"/>
  <c r="O16" i="4"/>
  <c r="O15" i="4"/>
  <c r="E42" i="10"/>
  <c r="O26" i="4"/>
  <c r="E17" i="10"/>
  <c r="E32" i="10"/>
  <c r="A13" i="10"/>
  <c r="A14" i="10" s="1"/>
  <c r="A15" i="10" s="1"/>
  <c r="A16" i="10" s="1"/>
  <c r="A17" i="10" s="1"/>
  <c r="A19" i="10" s="1"/>
  <c r="A20" i="10" s="1"/>
  <c r="A21" i="10" s="1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5" i="10"/>
  <c r="E21" i="3"/>
  <c r="O20" i="4" l="1"/>
  <c r="O36" i="4"/>
  <c r="E43" i="11"/>
  <c r="O39" i="4"/>
  <c r="O46" i="4" s="1"/>
  <c r="O28" i="4"/>
  <c r="E24" i="10"/>
  <c r="E43" i="10" s="1"/>
  <c r="G39" i="4"/>
  <c r="G25" i="4"/>
  <c r="O47" i="4" l="1"/>
  <c r="G45" i="4"/>
  <c r="G44" i="4"/>
  <c r="G43" i="4"/>
  <c r="G42" i="4"/>
  <c r="G41" i="4"/>
  <c r="G40" i="4"/>
  <c r="G35" i="4"/>
  <c r="G34" i="4"/>
  <c r="G33" i="4"/>
  <c r="G36" i="4" s="1"/>
  <c r="G32" i="4"/>
  <c r="G31" i="4"/>
  <c r="E42" i="9"/>
  <c r="E32" i="9"/>
  <c r="G26" i="4"/>
  <c r="G24" i="4"/>
  <c r="G18" i="4"/>
  <c r="G15" i="4"/>
  <c r="A13" i="9"/>
  <c r="A14" i="9" s="1"/>
  <c r="A15" i="9" s="1"/>
  <c r="A16" i="9" s="1"/>
  <c r="A17" i="9" s="1"/>
  <c r="A19" i="9" s="1"/>
  <c r="A20" i="9" s="1"/>
  <c r="A21" i="9" s="1"/>
  <c r="A22" i="9" s="1"/>
  <c r="A23" i="9" s="1"/>
  <c r="A24" i="9" s="1"/>
  <c r="A26" i="9" s="1"/>
  <c r="A27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5" i="9"/>
  <c r="K45" i="4"/>
  <c r="K44" i="4"/>
  <c r="K43" i="4"/>
  <c r="K42" i="4"/>
  <c r="K41" i="4"/>
  <c r="K40" i="4"/>
  <c r="K35" i="4"/>
  <c r="K34" i="4"/>
  <c r="K33" i="4"/>
  <c r="K32" i="4"/>
  <c r="K31" i="4"/>
  <c r="I40" i="4"/>
  <c r="I41" i="4"/>
  <c r="I42" i="4"/>
  <c r="I43" i="4"/>
  <c r="I44" i="4"/>
  <c r="I45" i="4"/>
  <c r="I32" i="4"/>
  <c r="I33" i="4"/>
  <c r="I34" i="4"/>
  <c r="I35" i="4"/>
  <c r="I31" i="4"/>
  <c r="K26" i="4"/>
  <c r="K24" i="4"/>
  <c r="K23" i="4"/>
  <c r="K18" i="4"/>
  <c r="K16" i="4"/>
  <c r="K15" i="4"/>
  <c r="E32" i="7"/>
  <c r="A13" i="7"/>
  <c r="A14" i="7" s="1"/>
  <c r="A15" i="7" s="1"/>
  <c r="A16" i="7" s="1"/>
  <c r="A17" i="7" s="1"/>
  <c r="A5" i="7"/>
  <c r="I23" i="4"/>
  <c r="I24" i="4"/>
  <c r="I26" i="4"/>
  <c r="K36" i="4" l="1"/>
  <c r="E24" i="9"/>
  <c r="G16" i="4"/>
  <c r="G46" i="4"/>
  <c r="G23" i="4"/>
  <c r="G28" i="4" s="1"/>
  <c r="A19" i="7"/>
  <c r="A20" i="7" s="1"/>
  <c r="A21" i="7" s="1"/>
  <c r="A22" i="7" s="1"/>
  <c r="A23" i="7" s="1"/>
  <c r="A24" i="7" l="1"/>
  <c r="A26" i="7" s="1"/>
  <c r="A27" i="7" s="1"/>
  <c r="A28" i="7" s="1"/>
  <c r="A29" i="7" s="1"/>
  <c r="A30" i="7" s="1"/>
  <c r="A31" i="7" s="1"/>
  <c r="A32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E45" i="4"/>
  <c r="G33" i="3" s="1"/>
  <c r="E44" i="4"/>
  <c r="G32" i="3" s="1"/>
  <c r="E43" i="4"/>
  <c r="G31" i="3" s="1"/>
  <c r="E42" i="4"/>
  <c r="G30" i="3" s="1"/>
  <c r="E41" i="4"/>
  <c r="G29" i="3" s="1"/>
  <c r="E40" i="4"/>
  <c r="G28" i="3" s="1"/>
  <c r="E35" i="4"/>
  <c r="E34" i="4"/>
  <c r="E33" i="4"/>
  <c r="G21" i="3" s="1"/>
  <c r="E32" i="4"/>
  <c r="G20" i="3" s="1"/>
  <c r="E31" i="4"/>
  <c r="G19" i="3" s="1"/>
  <c r="E26" i="4"/>
  <c r="E24" i="4"/>
  <c r="E23" i="4"/>
  <c r="I36" i="4"/>
  <c r="I18" i="4"/>
  <c r="I15" i="4"/>
  <c r="E15" i="4" s="1"/>
  <c r="I16" i="4"/>
  <c r="E16" i="4" s="1"/>
  <c r="E32" i="6"/>
  <c r="A13" i="6"/>
  <c r="A14" i="6" s="1"/>
  <c r="A15" i="6" s="1"/>
  <c r="A15" i="4"/>
  <c r="A16" i="4" s="1"/>
  <c r="A16" i="6" l="1"/>
  <c r="A17" i="6" l="1"/>
  <c r="A19" i="6" s="1"/>
  <c r="A20" i="6" s="1"/>
  <c r="A21" i="6" s="1"/>
  <c r="A22" i="6" s="1"/>
  <c r="A23" i="6" s="1"/>
  <c r="E36" i="4"/>
  <c r="A5" i="6"/>
  <c r="A5" i="4"/>
  <c r="A24" i="6" l="1"/>
  <c r="A26" i="6" s="1"/>
  <c r="A27" i="6" s="1"/>
  <c r="A28" i="6" s="1"/>
  <c r="A29" i="6" s="1"/>
  <c r="A30" i="6" s="1"/>
  <c r="A31" i="6" s="1"/>
  <c r="A32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E18" i="4" l="1"/>
  <c r="A11" i="2"/>
  <c r="A14" i="2" s="1"/>
  <c r="A15" i="2" s="1"/>
  <c r="A16" i="2" s="1"/>
  <c r="A17" i="2" s="1"/>
  <c r="I22" i="3"/>
  <c r="A15" i="3"/>
  <c r="A16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I23" i="3"/>
  <c r="G24" i="3"/>
  <c r="A17" i="4"/>
  <c r="A18" i="4" s="1"/>
  <c r="A19" i="4" s="1"/>
  <c r="A20" i="4" s="1"/>
  <c r="A22" i="4" s="1"/>
  <c r="A23" i="4" l="1"/>
  <c r="A24" i="4" s="1"/>
  <c r="A25" i="4" s="1"/>
  <c r="A26" i="4" s="1"/>
  <c r="A27" i="4" s="1"/>
  <c r="A28" i="4" s="1"/>
  <c r="A30" i="4" s="1"/>
  <c r="A31" i="4" s="1"/>
  <c r="A32" i="4" s="1"/>
  <c r="A33" i="4" s="1"/>
  <c r="A34" i="4" s="1"/>
  <c r="A35" i="4" s="1"/>
  <c r="A36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E19" i="4"/>
  <c r="I29" i="3" l="1"/>
  <c r="I28" i="3" l="1"/>
  <c r="I31" i="3" l="1"/>
  <c r="I20" i="3"/>
  <c r="I19" i="3" l="1"/>
  <c r="I30" i="3"/>
  <c r="I33" i="3" l="1"/>
  <c r="I32" i="3" l="1"/>
  <c r="E34" i="3"/>
  <c r="E27" i="4" l="1"/>
  <c r="I21" i="3" l="1"/>
  <c r="I24" i="3" s="1"/>
  <c r="E24" i="3"/>
  <c r="E16" i="3" l="1"/>
  <c r="E35" i="3" s="1"/>
  <c r="G17" i="4" l="1"/>
  <c r="E17" i="9"/>
  <c r="E43" i="9" s="1"/>
  <c r="G20" i="4" l="1"/>
  <c r="G47" i="4" s="1"/>
  <c r="K25" i="4" l="1"/>
  <c r="E24" i="7"/>
  <c r="K17" i="4"/>
  <c r="E17" i="7"/>
  <c r="K20" i="4" l="1"/>
  <c r="K28" i="4"/>
  <c r="K39" i="4" l="1"/>
  <c r="E42" i="7"/>
  <c r="E43" i="7" s="1"/>
  <c r="K46" i="4" l="1"/>
  <c r="K47" i="4" s="1"/>
  <c r="I25" i="4" l="1"/>
  <c r="E24" i="6"/>
  <c r="I28" i="4" l="1"/>
  <c r="E25" i="4"/>
  <c r="E28" i="4" s="1"/>
  <c r="G15" i="3" s="1"/>
  <c r="I15" i="3" s="1"/>
  <c r="I39" i="4" l="1"/>
  <c r="E42" i="6"/>
  <c r="I46" i="4" l="1"/>
  <c r="E39" i="4"/>
  <c r="G27" i="3" l="1"/>
  <c r="E46" i="4"/>
  <c r="G34" i="3" l="1"/>
  <c r="I27" i="3"/>
  <c r="I34" i="3" s="1"/>
  <c r="I17" i="4" l="1"/>
  <c r="E17" i="6"/>
  <c r="E43" i="6" s="1"/>
  <c r="E17" i="4" l="1"/>
  <c r="E20" i="4" s="1"/>
  <c r="I20" i="4"/>
  <c r="I47" i="4" s="1"/>
  <c r="G14" i="3" l="1"/>
  <c r="E47" i="4"/>
  <c r="G16" i="3" l="1"/>
  <c r="G35" i="3" s="1"/>
  <c r="I14" i="3"/>
  <c r="I16" i="3" s="1"/>
  <c r="I35" i="3" s="1"/>
</calcChain>
</file>

<file path=xl/sharedStrings.xml><?xml version="1.0" encoding="utf-8"?>
<sst xmlns="http://schemas.openxmlformats.org/spreadsheetml/2006/main" count="467" uniqueCount="226">
  <si>
    <t>MIDAMERICAN ENERGY COMPANY</t>
  </si>
  <si>
    <t>DOCKET NO. NG22-___</t>
  </si>
  <si>
    <t>EXHIBIT ASR 1.1</t>
  </si>
  <si>
    <t>Index</t>
  </si>
  <si>
    <t>Line</t>
  </si>
  <si>
    <t>No.</t>
  </si>
  <si>
    <t>Description</t>
  </si>
  <si>
    <t>Schedule 1</t>
  </si>
  <si>
    <t>South Dakota Gas Rate Base with Pro Forma Adjustments</t>
  </si>
  <si>
    <t>Shows test period Twelve month average balance, total pro forma</t>
  </si>
  <si>
    <t>adjustments, and South Dakota Gas pro forma rate base.</t>
  </si>
  <si>
    <t>Schedule 2</t>
  </si>
  <si>
    <t>South Dakota Gas Rate Base Pro Forma Adjustments</t>
  </si>
  <si>
    <t>This lists the individual pro forma adjustments, which are then shown on</t>
  </si>
  <si>
    <t>schedules 3 through 7.</t>
  </si>
  <si>
    <t>Schedule 3</t>
  </si>
  <si>
    <t>Project In Service During TestYear</t>
  </si>
  <si>
    <t>Schedule 4</t>
  </si>
  <si>
    <t>System Reliability</t>
  </si>
  <si>
    <t>Schedule 5</t>
  </si>
  <si>
    <t>Integrity Management</t>
  </si>
  <si>
    <t>Schedule 6</t>
  </si>
  <si>
    <t>Business Transformation</t>
  </si>
  <si>
    <t>Schedule 7</t>
  </si>
  <si>
    <t>Depreciation Study Rates</t>
  </si>
  <si>
    <t>South Dakota Gas Rate Base With Pro Forma Adjustments</t>
  </si>
  <si>
    <t>(Thousands of Dollars)</t>
  </si>
  <si>
    <t>South</t>
  </si>
  <si>
    <t>Total</t>
  </si>
  <si>
    <t>Dakota</t>
  </si>
  <si>
    <t>Pro Forma</t>
  </si>
  <si>
    <t>Per Books</t>
  </si>
  <si>
    <t>Adjustments</t>
  </si>
  <si>
    <t>Rate Base</t>
  </si>
  <si>
    <t>(a)</t>
  </si>
  <si>
    <t>(b)</t>
  </si>
  <si>
    <t>(c)</t>
  </si>
  <si>
    <t>(d)</t>
  </si>
  <si>
    <t>(b) + (c)</t>
  </si>
  <si>
    <t>Plant in Service</t>
  </si>
  <si>
    <t>Accumulated Amort. &amp; Deprec.</t>
  </si>
  <si>
    <t>Net Utility Plant</t>
  </si>
  <si>
    <t>Additions to Rate Base:</t>
  </si>
  <si>
    <t>Materials and Supplies</t>
  </si>
  <si>
    <t>Fuel Stocks</t>
  </si>
  <si>
    <t>Prepayments</t>
  </si>
  <si>
    <t>Cash Working Capital</t>
  </si>
  <si>
    <t>Advance Tax Collections</t>
  </si>
  <si>
    <t>Total Additions</t>
  </si>
  <si>
    <t>Deductions to Rate Base:</t>
  </si>
  <si>
    <t>Accum. Deferred Income Taxes</t>
  </si>
  <si>
    <t>Accumulated 3% ITC</t>
  </si>
  <si>
    <t>Customer Advances</t>
  </si>
  <si>
    <t>Customer Deposits</t>
  </si>
  <si>
    <t>Accum. Prov. For Uncollectibles</t>
  </si>
  <si>
    <t>Accum. Prov. Inj. &amp; Damages</t>
  </si>
  <si>
    <t>Misc. Operating Prov.</t>
  </si>
  <si>
    <t>Total Deductions</t>
  </si>
  <si>
    <t>Pro Forma Rate Base</t>
  </si>
  <si>
    <t>Column (b), Lines 1, 2, 5-7, and 12-18 - Exhibit ASR 1.1, WP A</t>
  </si>
  <si>
    <t>Column (b) Line 8 - Statement F-3, Page 1, Line 22</t>
  </si>
  <si>
    <t>Column (b) Line 9 - Statement F-3, Page 2, Line 5</t>
  </si>
  <si>
    <t>Column (c), Line 1 - Exhibit ASR 1.1, Schedule 2, Col. (b), Line 7</t>
  </si>
  <si>
    <t>Column (c), Line 2 - Exhibit ASR 1.1, Sch. 2, Col. (b), Line 14</t>
  </si>
  <si>
    <t>Column (c), Line 12 - Exhibit ASR 1.1, Sch. 2, Col. (b), Line 23</t>
  </si>
  <si>
    <t>Column (d) - Col. (b) plus Col. (c)</t>
  </si>
  <si>
    <t>Pro Forma Adjustments</t>
  </si>
  <si>
    <t>Projects</t>
  </si>
  <si>
    <t xml:space="preserve">In Service </t>
  </si>
  <si>
    <t xml:space="preserve">System </t>
  </si>
  <si>
    <t>Integrity</t>
  </si>
  <si>
    <t>Business</t>
  </si>
  <si>
    <t>Deprec Study</t>
  </si>
  <si>
    <t>Test Year</t>
  </si>
  <si>
    <t>Reliability</t>
  </si>
  <si>
    <t>Management</t>
  </si>
  <si>
    <t>Transformation</t>
  </si>
  <si>
    <t>Rates</t>
  </si>
  <si>
    <t>(e)</t>
  </si>
  <si>
    <t>(h)</t>
  </si>
  <si>
    <t>(g)</t>
  </si>
  <si>
    <t>Plant in Service:</t>
  </si>
  <si>
    <t xml:space="preserve">  Intangible Plant</t>
  </si>
  <si>
    <t xml:space="preserve">  Production/Other Storage</t>
  </si>
  <si>
    <t xml:space="preserve">  Distribution</t>
  </si>
  <si>
    <t xml:space="preserve">  General Plant</t>
  </si>
  <si>
    <t xml:space="preserve">  Acquisition Adjustment</t>
  </si>
  <si>
    <t>Accumulated Depreciation:</t>
  </si>
  <si>
    <t>Working Capital</t>
  </si>
  <si>
    <t>Source:</t>
  </si>
  <si>
    <t>Sch. 3</t>
  </si>
  <si>
    <t>Sch. 4</t>
  </si>
  <si>
    <t>Sch. 5</t>
  </si>
  <si>
    <t>Sch. 6</t>
  </si>
  <si>
    <t>Sch. 7</t>
  </si>
  <si>
    <t>Pro Forma Adjustment - Capital Projects In Service During Test Year</t>
  </si>
  <si>
    <t>To Exhibit ASR 1.1, Sch. 2, Col. (g), Line 2</t>
  </si>
  <si>
    <t>To Exhibit ASR 1.1, Sch. 2, Col. (g), Line 3</t>
  </si>
  <si>
    <t>To Exhibit ASR 1.1, Sch. 2, Col. (g), Line 4</t>
  </si>
  <si>
    <t>To Exhibit ASR 1.1, Sch. 2, Col. (g), Line 5</t>
  </si>
  <si>
    <t>To Exhibit ASR 1.1, Sch. 2, Col. (g), Line 9</t>
  </si>
  <si>
    <t>To Exhibit ASR 1.1, Sch. 2, Col. (g), Line 10</t>
  </si>
  <si>
    <t>To Exhibit ASR 1.1, Sch. 2, Col. (g), Line 11</t>
  </si>
  <si>
    <t>To Exhibit ASR 1.1, Sch. 2, Col. (g), Line 12</t>
  </si>
  <si>
    <t>To Exhibit ASR 1.1, Sch. 2, Col. (g), Line 16</t>
  </si>
  <si>
    <t>To Exhibit ASR 1.1, Sch. 2, Col. (g), Line 17</t>
  </si>
  <si>
    <t>To Exhibit ASR 1.1, Sch. 2, Col. (g), Line 18</t>
  </si>
  <si>
    <t>To Exhibit ASR 1.1, Sch. 2, Col. (g), Line 19</t>
  </si>
  <si>
    <t>To Exhibit ASR 1.1, Sch. 2, Col. (g), Line 20</t>
  </si>
  <si>
    <t>To Exhibit ASR 1.1, Sch. 2, Col. (g), Line 23</t>
  </si>
  <si>
    <t>To Exhibit ASR 1.1, Sch. 2, Col. (g), Line 24</t>
  </si>
  <si>
    <t>To Exhibit ASR 1.1, Sch. 2, Col. (g), Line 25</t>
  </si>
  <si>
    <t>To Exhibit ASR 1.1, Sch. 2, Col. (g), Line 26</t>
  </si>
  <si>
    <t>To Exhibit ASR 1.1, Sch. 2, Col. (g), Line 27</t>
  </si>
  <si>
    <t>To Exhibit ASR 1.1, Sch. 2, Col. (g), Line 28</t>
  </si>
  <si>
    <t>To Exhibit ASR 1.1, Sch. 2, Col. (g), Line 29</t>
  </si>
  <si>
    <t xml:space="preserve"> </t>
  </si>
  <si>
    <t xml:space="preserve">    Line 2 - Exhibit ASR 1.1, WP B, Page 1, Line 6</t>
  </si>
  <si>
    <t xml:space="preserve">    Line 3 - Exhibit ASR 1.1, WP B, Page 1, Line 7 + Line 8</t>
  </si>
  <si>
    <t xml:space="preserve">    Line 4 - Exhibit ASR 1.1, WP B, Page 1, Line 9</t>
  </si>
  <si>
    <t xml:space="preserve">    Line 5 - Exhibit ASR 1.1, WP B, Page 1, Line 10</t>
  </si>
  <si>
    <t xml:space="preserve">    Line 8 - Exhibit ASR 1.1, WP B, Page 1, Line 14</t>
  </si>
  <si>
    <t xml:space="preserve">    Line 9 - Exhibit ASR 1.1, WP B, Page 1, Line 15 + Line 16</t>
  </si>
  <si>
    <t xml:space="preserve">    Line 10 - Exhibit ASR 1.1, WP B, Page 1, Line 17</t>
  </si>
  <si>
    <t xml:space="preserve">    Line 11 - Exhibit ASR 1.1, WP B, Page 1, Line 18</t>
  </si>
  <si>
    <t xml:space="preserve">    Line 21 - Exhibit ASR 1.1, WP B, Page 1, Line 22</t>
  </si>
  <si>
    <t>Pro Forma Adjustment - System Reliability</t>
  </si>
  <si>
    <t>To Exhibit ASR 1.1, Sch. 2, Col. (d), Line 2</t>
  </si>
  <si>
    <t>To Exhibit ASR 1.1, Sch. 2, Col. (d), Line 3</t>
  </si>
  <si>
    <t>To Exhibit ASR 1.1, Sch. 2, Col. (d), Line 4</t>
  </si>
  <si>
    <t>To Exhibit ASR 1.1, Sch. 2, Col. (d), Line 5</t>
  </si>
  <si>
    <t>To Exhibit ASR 1.1, Sch. 2, Col. (d), Line 9</t>
  </si>
  <si>
    <t>To Exhibit ASR 1.1, Sch. 2, Col. (d), Line 10</t>
  </si>
  <si>
    <t>To Exhibit ASR 1.1, Sch. 2, Col. (d), Line 11</t>
  </si>
  <si>
    <t>To Exhibit ASR 1.1, Sch. 2, Col. (d), Line 12</t>
  </si>
  <si>
    <t>To Exhibit ASR 1.1, Sch. 2, Col. (d), Line 16</t>
  </si>
  <si>
    <t>To Exhibit ASR 1.1, Sch. 2, Col. (d), Line 17</t>
  </si>
  <si>
    <t>To Exhibit ASR 1.1, Sch. 2, Col. (d), Line 18</t>
  </si>
  <si>
    <t>To Exhibit ASR 1.1, Sch. 2, Col. (d), Line 19</t>
  </si>
  <si>
    <t>To Exhibit ASR 1.1, Sch. 2, Col. (d), Line 20</t>
  </si>
  <si>
    <t>To Exhibit ASR 1.1, Sch. 2, Col. (d), Line 23</t>
  </si>
  <si>
    <t>To Exhibit ASR 1.1, Sch. 2, Col. (d), Line 24</t>
  </si>
  <si>
    <t>To Exhibit ASR 1.1, Sch. 2, Col. (d), Line 25</t>
  </si>
  <si>
    <t>To Exhibit ASR 1.1, Sch. 2, Col. (d), Line 26</t>
  </si>
  <si>
    <t>To Exhibit ASR 1.1, Sch. 2, Col. (d), Line 27</t>
  </si>
  <si>
    <t>To Exhibit ASR 1.1, Sch. 2, Col. (d), Line 28</t>
  </si>
  <si>
    <t>To Exhibit ASR 1.1, Sch. 2, Col. (d), Line 29</t>
  </si>
  <si>
    <t xml:space="preserve">    Line 2 - Exhibit ASR 1.1, WP C, Page 1, Line 6</t>
  </si>
  <si>
    <t xml:space="preserve">    Line 3 - Exhibit ASR 1.1, WP C, Page 1, Line 7 + Line 8</t>
  </si>
  <si>
    <t xml:space="preserve">    Line 4 - Exhibit ASR 1.1, WP C, Page 1, Line 9</t>
  </si>
  <si>
    <t xml:space="preserve">    Line 5 - Exhibit ASR 1.1, WP C, Page 1, Line 10</t>
  </si>
  <si>
    <t xml:space="preserve">    Line 8 - Exhibit ASR 1.1, WP C, Page 1, Line 14</t>
  </si>
  <si>
    <t xml:space="preserve">    Line 9 - Exhibit ASR 1.1, WP C, Page 1, Line 15 + Line 16</t>
  </si>
  <si>
    <t xml:space="preserve">    Line 10 - Exhibit ASR 1.1, WP C, Page 1, Line 17</t>
  </si>
  <si>
    <t xml:space="preserve">    Line 11 - Exhibit ASR 1.1, WP C, Page 1, Line 18</t>
  </si>
  <si>
    <t xml:space="preserve">    Line 21 - Exhibit ASR 1.1, WP C, Page 1, Line 22</t>
  </si>
  <si>
    <t>Pro Forma Adjustment - Integrity Management</t>
  </si>
  <si>
    <t>To Exhibit ASR 1.1, Sch. 2, Col. (e), Line 2</t>
  </si>
  <si>
    <t>To Exhibit ASR 1.1, Sch. 2, Col. (e), Line 3</t>
  </si>
  <si>
    <t>To Exhibit ASR 1.1, Sch. 2, Col. (e), Line 4</t>
  </si>
  <si>
    <t>To Exhibit ASR 1.1, Sch. 2, Col. (e), Line 5</t>
  </si>
  <si>
    <t>To Exhibit ASR 1.1, Sch. 2, Col. (e), Line 9</t>
  </si>
  <si>
    <t>To Exhibit ASR 1.1, Sch. 2, Col. (e), Line 10</t>
  </si>
  <si>
    <t>To Exhibit ASR 1.1, Sch. 2, Col. (e), Line 11</t>
  </si>
  <si>
    <t>To Exhibit ASR 1.1, Sch. 2, Col. (e), Line 12</t>
  </si>
  <si>
    <t>To Exhibit ASR 1.1, Sch. 2, Col. (e), Line 16</t>
  </si>
  <si>
    <t>To Exhibit ASR 1.1, Sch. 2, Col. (e), Line 17</t>
  </si>
  <si>
    <t>To Exhibit ASR 1.1, Sch. 2, Col. (e), Line 18</t>
  </si>
  <si>
    <t>To Exhibit ASR 1.1, Sch. 2, Col. (e), Line 19</t>
  </si>
  <si>
    <t>To Exhibit ASR 1.1, Sch. 2, Col. (e), Line 20</t>
  </si>
  <si>
    <t>To Exhibit ASR 1.1, Sch. 2, Col. (e), Line 23</t>
  </si>
  <si>
    <t>To Exhibit ASR 1.1, Sch. 2, Col. (e), Line 24</t>
  </si>
  <si>
    <t>To Exhibit ASR 1.1, Sch. 2, Col. (e), Line 25</t>
  </si>
  <si>
    <t>To Exhibit ASR 1.1, Sch. 2, Col. (e), Line 26</t>
  </si>
  <si>
    <t>To Exhibit ASR 1.1, Sch. 2, Col. (e), Line 27</t>
  </si>
  <si>
    <t>To Exhibit ASR 1.1, Sch. 2, Col. (e), Line 28</t>
  </si>
  <si>
    <t>To Exhibit ASR 1.1, Sch. 2, Col. (e), Line 29</t>
  </si>
  <si>
    <t xml:space="preserve">    Line 2 - Exhibit ASR 1.1, WP D, Page 1, Line 6</t>
  </si>
  <si>
    <t xml:space="preserve">    Line 3 - Exhibit ASR 1.1, WP D, Page 1, Line 7 + Line 8</t>
  </si>
  <si>
    <t xml:space="preserve">    Line 4 - Exhibit ASR 1.1, WP D, Page 1, Line 9</t>
  </si>
  <si>
    <t xml:space="preserve">    Line 5 - Exhibit ASR 1.1, WP D, Page 1, Line 10</t>
  </si>
  <si>
    <t xml:space="preserve">    Line 8 - Exhibit ASR 1.1, WP D, Page 1, Line 14</t>
  </si>
  <si>
    <t xml:space="preserve">    Line 9 - Exhibit ASR 1.1, WP D, Page 1, Line 15 + Line 16</t>
  </si>
  <si>
    <t xml:space="preserve">    Line 10 - Exhibit ASR 1.1, WP D, Page 1, Line 17</t>
  </si>
  <si>
    <t xml:space="preserve">    Line 11 - Exhibit ASR 1.1, WP D, Page 1, Line 18</t>
  </si>
  <si>
    <t xml:space="preserve">    Line 21 - Exhibit ASR 1.1, WP D, Page 1, Line 22</t>
  </si>
  <si>
    <t>Pro Forma Adjustment - Business Transformation</t>
  </si>
  <si>
    <t>To Exhibit ASR 1.1, Sch. 2, Col. (f), Line 2</t>
  </si>
  <si>
    <t>To Exhibit ASR 1.1, Sch. 2, Col. (f), Line 3</t>
  </si>
  <si>
    <t>To Exhibit ASR 1.1, Sch. 2, Col. (f), Line 4</t>
  </si>
  <si>
    <t>To Exhibit ASR 1.1, Sch. 2, Col. (f), Line 5</t>
  </si>
  <si>
    <t>To Exhibit ASR 1.1, Sch. 2, Col. (f), Line 9</t>
  </si>
  <si>
    <t>To Exhibit ASR 1.1, Sch. 2, Col. (f), Line 10</t>
  </si>
  <si>
    <t>To Exhibit ASR 1.1, Sch. 2, Col. (f), Line 11</t>
  </si>
  <si>
    <t>To Exhibit ASR 1.1, Sch. 2, Col. (f), Line 12</t>
  </si>
  <si>
    <t>To Exhibit ASR 1.1, Sch. 2, Col. (f), Line 16</t>
  </si>
  <si>
    <t>To Exhibit ASR 1.1, Sch. 2, Col. (f), Line 17</t>
  </si>
  <si>
    <t>To Exhibit ASR 1.1, Sch. 2, Col. (f), Line 18</t>
  </si>
  <si>
    <t>To Exhibit ASR 1.1, Sch. 2, Col. (f), Line 19</t>
  </si>
  <si>
    <t>To Exhibit ASR 1.1, Sch. 2, Col. (f), Line 20</t>
  </si>
  <si>
    <t>To Exhibit ASR 1.1, Sch. 2, Col. (f), Line 23</t>
  </si>
  <si>
    <t>To Exhibit ASR 1.1, Sch. 2, Col. (f), Line 24</t>
  </si>
  <si>
    <t>To Exhibit ASR 1.1, Sch. 2, Col. (f), Line 25</t>
  </si>
  <si>
    <t>To Exhibit ASR 1.1, Sch. 2, Col. (f), Line 26</t>
  </si>
  <si>
    <t>To Exhibit ASR 1.1, Sch. 2, Col. (f), Line 27</t>
  </si>
  <si>
    <t>To Exhibit ASR 1.1, Sch. 2, Col. (f), Line 28</t>
  </si>
  <si>
    <t>To Exhibit ASR 1.1, Sch. 2, Col. (f), Line 29</t>
  </si>
  <si>
    <t xml:space="preserve">    Line 2 - Exhibit ASR 1.1, WP G, Page 1, Line 6</t>
  </si>
  <si>
    <t xml:space="preserve">    Line 3 - Exhibit ASR 1.1, WP G, Page 1, Line 7 + Line 8</t>
  </si>
  <si>
    <t xml:space="preserve">    Line 4 - Exhibit ASR 1.1, WP G, Page 1, Line 9</t>
  </si>
  <si>
    <t xml:space="preserve">    Line 5 - Exhibit ASR 1.1, WP G, Page 1, Line 10</t>
  </si>
  <si>
    <t xml:space="preserve">    Line 8 - Exhibit ASR 1.1, WP G, Page 1, Line 14</t>
  </si>
  <si>
    <t xml:space="preserve">    Line 9 - Exhibit ASR 1.1, WP G, Page 1, Line 15 + Line 16</t>
  </si>
  <si>
    <t xml:space="preserve">    Line 10 - Exhibit ASR 1.1, WP G, Page 1, Line 17</t>
  </si>
  <si>
    <t xml:space="preserve">    Line 11 - Exhibit ASR 1.1, WP G, Page 1, Line 18</t>
  </si>
  <si>
    <t xml:space="preserve">    Line 21 - Exhibit ASR 1.1, WP G, Page 1, Line 29</t>
  </si>
  <si>
    <t>Pro Forma Adjustment - Depreciation Study Rates</t>
  </si>
  <si>
    <t xml:space="preserve">    Line 2 - Exhibit ASR 1.1, WP F, Page 1, Line 6</t>
  </si>
  <si>
    <t xml:space="preserve">    Line 3 - Exhibit ASR 1.1, WP F, Page 1, Line 7 + Line 8</t>
  </si>
  <si>
    <t xml:space="preserve">    Line 4 - Exhibit ASR 1.1, WP F, Page 1, Line 9</t>
  </si>
  <si>
    <t xml:space="preserve">    Line 5 - Exhibit ASR 1.1, WP F, Page 1, Line 10</t>
  </si>
  <si>
    <t xml:space="preserve">    Line 8 - Exhibit ASR 1.1, WP F, Page 1, Line 14</t>
  </si>
  <si>
    <t xml:space="preserve">    Line 9 - Exhibit ASR 1.1, WP F, Page 1, Line 15 + Line 16</t>
  </si>
  <si>
    <t xml:space="preserve">    Line 10 - Exhibit ASR 1.1, WP F, Page 1, Line 17</t>
  </si>
  <si>
    <t xml:space="preserve">    Line 11 - Exhibit ASR 1.1, WP F, Page 1, Line 18</t>
  </si>
  <si>
    <t xml:space="preserve">    Line 21 - Exhibit ASR 1.1, WP F, Page 1, Line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</si>
</sst>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quotePrefix="1"/>
    <xf numFmtId="0" fontId="4" fillId="0" borderId="0" xfId="0" applyFont="1" applyAlignment="1">
      <alignment horizontal="center"/>
    </xf>
    <xf numFmtId="164" fontId="0" fillId="0" borderId="0" xfId="0" applyNumberFormat="1"/>
    <xf numFmtId="3" fontId="0" fillId="0" borderId="0" xfId="0" applyNumberFormat="1"/>
    <xf numFmtId="3" fontId="0" fillId="0" borderId="2" xfId="0" applyNumberFormat="1" applyBorder="1"/>
    <xf numFmtId="164" fontId="0" fillId="0" borderId="3" xfId="0" applyNumberFormat="1" applyBorder="1"/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2" xfId="0" applyNumberFormat="1" applyFont="1" applyBorder="1"/>
    <xf numFmtId="42" fontId="4" fillId="0" borderId="0" xfId="0" applyNumberFormat="1" applyFont="1"/>
    <xf numFmtId="0" fontId="1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0" xfId="0" applyNumberFormat="1" applyFont="1"/>
    <xf numFmtId="3" fontId="4" fillId="0" borderId="2" xfId="0" applyNumberFormat="1" applyFont="1" applyBorder="1"/>
    <xf numFmtId="164" fontId="4" fillId="0" borderId="3" xfId="0" applyNumberFormat="1" applyFont="1" applyBorder="1"/>
    <xf numFmtId="0" fontId="4" fillId="0" borderId="0" xfId="2" applyFont="1"/>
    <xf numFmtId="0" fontId="9" fillId="0" borderId="0" xfId="2" applyFont="1" applyAlignment="1">
      <alignment horizontal="left"/>
    </xf>
    <xf numFmtId="5" fontId="4" fillId="0" borderId="0" xfId="2" applyNumberFormat="1" applyFont="1"/>
    <xf numFmtId="44" fontId="4" fillId="0" borderId="0" xfId="1" applyFont="1"/>
    <xf numFmtId="165" fontId="4" fillId="0" borderId="0" xfId="3" applyNumberFormat="1" applyFont="1"/>
    <xf numFmtId="166" fontId="4" fillId="0" borderId="0" xfId="1" applyNumberFormat="1" applyFont="1"/>
    <xf numFmtId="37" fontId="4" fillId="0" borderId="4" xfId="0" applyNumberFormat="1" applyFont="1" applyBorder="1"/>
    <xf numFmtId="164" fontId="4" fillId="0" borderId="4" xfId="0" applyNumberFormat="1" applyFont="1" applyBorder="1"/>
    <xf numFmtId="165" fontId="4" fillId="0" borderId="4" xfId="3" applyNumberFormat="1" applyFont="1" applyBorder="1"/>
    <xf numFmtId="165" fontId="0" fillId="0" borderId="0" xfId="3" applyNumberFormat="1" applyFont="1"/>
    <xf numFmtId="165" fontId="0" fillId="0" borderId="2" xfId="3" applyNumberFormat="1" applyFont="1" applyBorder="1"/>
    <xf numFmtId="165" fontId="4" fillId="0" borderId="1" xfId="3" applyNumberFormat="1" applyFont="1" applyBorder="1"/>
    <xf numFmtId="37" fontId="0" fillId="0" borderId="0" xfId="0" applyNumberFormat="1"/>
    <xf numFmtId="37" fontId="0" fillId="0" borderId="2" xfId="0" applyNumberFormat="1" applyBorder="1"/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44" fontId="4" fillId="2" borderId="0" xfId="1" applyFont="1" applyFill="1"/>
    <xf numFmtId="165" fontId="4" fillId="2" borderId="0" xfId="3" applyNumberFormat="1" applyFont="1" applyFill="1"/>
    <xf numFmtId="37" fontId="4" fillId="2" borderId="2" xfId="0" applyNumberFormat="1" applyFont="1" applyFill="1" applyBorder="1"/>
    <xf numFmtId="37" fontId="4" fillId="2" borderId="0" xfId="0" applyNumberFormat="1" applyFont="1" applyFill="1"/>
    <xf numFmtId="164" fontId="4" fillId="2" borderId="0" xfId="0" applyNumberFormat="1" applyFont="1" applyFill="1"/>
    <xf numFmtId="165" fontId="4" fillId="2" borderId="4" xfId="3" applyNumberFormat="1" applyFont="1" applyFill="1" applyBorder="1"/>
    <xf numFmtId="164" fontId="4" fillId="2" borderId="3" xfId="0" applyNumberFormat="1" applyFont="1" applyFill="1" applyBorder="1"/>
    <xf numFmtId="165" fontId="0" fillId="0" borderId="0" xfId="3" applyNumberFormat="1" applyFont="1" applyFill="1"/>
    <xf numFmtId="166" fontId="4" fillId="2" borderId="0" xfId="1" applyNumberFormat="1" applyFont="1" applyFill="1"/>
    <xf numFmtId="165" fontId="4" fillId="0" borderId="3" xfId="3" applyNumberFormat="1" applyFont="1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_IAGASRB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6:A25"/>
  <sheetViews>
    <sheetView tabSelected="1" view="pageLayout" zoomScaleNormal="100" workbookViewId="0"/>
  </sheetViews>
  <sheetFormatPr defaultRowHeight="12.75" x14ac:dyDescent="0.2"/>
  <cols>
    <col min="1" max="1" width="84.140625" customWidth="1"/>
  </cols>
  <sheetData>
    <row r="16" spans="1:1" ht="20.25" x14ac:dyDescent="0.3">
      <c r="A16" s="1" t="s">
        <v>0</v>
      </c>
    </row>
    <row r="17" spans="1:1" x14ac:dyDescent="0.2">
      <c r="A17" s="2"/>
    </row>
    <row r="18" spans="1:1" x14ac:dyDescent="0.2">
      <c r="A18" s="2"/>
    </row>
    <row r="20" spans="1:1" ht="20.25" x14ac:dyDescent="0.3">
      <c r="A20" s="1" t="s">
        <v>1</v>
      </c>
    </row>
    <row r="24" spans="1:1" ht="20.25" x14ac:dyDescent="0.3">
      <c r="A24" s="1" t="s">
        <v>2</v>
      </c>
    </row>
    <row r="25" spans="1:1" ht="18" x14ac:dyDescent="0.25">
      <c r="A25" s="3"/>
    </row>
  </sheetData>
  <phoneticPr fontId="0" type="noConversion"/>
  <pageMargins left="0.75" right="0.75" top="1" bottom="1" header="0.5" footer="0.5"/>
  <pageSetup orientation="portrait" r:id="rId1"/>
  <headerFooter alignWithMargins="0">
    <oddHeader>&amp;CExhibit ASR 1.1
Cover
Test Year Ending December 31, 2021
Utility: MidAmerican Energy Company
Docket No. NG22-___
Individual Responsible: Aimee S. Rooney</oddHeader>
    <oddFooter>&amp;CExhibit ASR 1.1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8"/>
  <sheetViews>
    <sheetView view="pageLayout" zoomScaleNormal="100" workbookViewId="0">
      <selection sqref="A1:G1"/>
    </sheetView>
  </sheetViews>
  <sheetFormatPr defaultRowHeight="12.75" x14ac:dyDescent="0.2"/>
  <cols>
    <col min="1" max="1" width="5.28515625" customWidth="1"/>
    <col min="2" max="2" width="0.85546875" customWidth="1"/>
    <col min="3" max="3" width="2.28515625" customWidth="1"/>
    <col min="4" max="4" width="11.140625" customWidth="1"/>
    <col min="5" max="6" width="1.7109375" customWidth="1"/>
    <col min="7" max="7" width="60.85546875" customWidth="1"/>
  </cols>
  <sheetData>
    <row r="1" spans="1:7" x14ac:dyDescent="0.2">
      <c r="A1" s="53"/>
      <c r="B1" s="53"/>
      <c r="C1" s="53"/>
      <c r="D1" s="53"/>
      <c r="E1" s="53"/>
      <c r="F1" s="53"/>
      <c r="G1" s="53"/>
    </row>
    <row r="2" spans="1:7" x14ac:dyDescent="0.2">
      <c r="A2" s="53"/>
      <c r="B2" s="53"/>
      <c r="C2" s="53"/>
      <c r="D2" s="53"/>
      <c r="E2" s="53"/>
      <c r="F2" s="53"/>
      <c r="G2" s="53"/>
    </row>
    <row r="3" spans="1:7" ht="25.5" customHeight="1" x14ac:dyDescent="0.2">
      <c r="A3" s="53" t="s">
        <v>3</v>
      </c>
      <c r="B3" s="53"/>
      <c r="C3" s="53"/>
      <c r="D3" s="53"/>
      <c r="E3" s="53"/>
      <c r="F3" s="53"/>
      <c r="G3" s="53"/>
    </row>
    <row r="4" spans="1:7" x14ac:dyDescent="0.2">
      <c r="A4" s="53"/>
      <c r="B4" s="53"/>
      <c r="C4" s="53"/>
      <c r="D4" s="53"/>
      <c r="E4" s="53"/>
      <c r="F4" s="53"/>
      <c r="G4" s="53"/>
    </row>
    <row r="5" spans="1:7" x14ac:dyDescent="0.2">
      <c r="A5" t="s">
        <v>4</v>
      </c>
    </row>
    <row r="6" spans="1:7" x14ac:dyDescent="0.2">
      <c r="A6" s="51" t="s">
        <v>5</v>
      </c>
      <c r="C6" s="5" t="s">
        <v>6</v>
      </c>
      <c r="D6" s="5"/>
      <c r="E6" s="5"/>
      <c r="F6" s="5"/>
      <c r="G6" s="5"/>
    </row>
    <row r="8" spans="1:7" x14ac:dyDescent="0.2">
      <c r="A8" s="2">
        <v>1</v>
      </c>
      <c r="D8" t="s">
        <v>7</v>
      </c>
      <c r="F8" t="s">
        <v>8</v>
      </c>
    </row>
    <row r="9" spans="1:7" x14ac:dyDescent="0.2">
      <c r="A9" s="2"/>
      <c r="G9" t="s">
        <v>9</v>
      </c>
    </row>
    <row r="10" spans="1:7" x14ac:dyDescent="0.2">
      <c r="A10" s="2"/>
      <c r="G10" t="s">
        <v>10</v>
      </c>
    </row>
    <row r="11" spans="1:7" x14ac:dyDescent="0.2">
      <c r="A11" s="2">
        <f>+A8+1</f>
        <v>2</v>
      </c>
      <c r="D11" t="s">
        <v>11</v>
      </c>
      <c r="F11" t="s">
        <v>12</v>
      </c>
    </row>
    <row r="12" spans="1:7" x14ac:dyDescent="0.2">
      <c r="A12" s="2"/>
      <c r="G12" t="s">
        <v>13</v>
      </c>
    </row>
    <row r="13" spans="1:7" x14ac:dyDescent="0.2">
      <c r="A13" s="2"/>
      <c r="G13" s="17" t="s">
        <v>14</v>
      </c>
    </row>
    <row r="14" spans="1:7" x14ac:dyDescent="0.2">
      <c r="A14" s="2">
        <f>+A11+1</f>
        <v>3</v>
      </c>
      <c r="D14" t="s">
        <v>15</v>
      </c>
      <c r="F14" s="17" t="s">
        <v>16</v>
      </c>
    </row>
    <row r="15" spans="1:7" x14ac:dyDescent="0.2">
      <c r="A15" s="2">
        <f>+A14+1</f>
        <v>4</v>
      </c>
      <c r="D15" t="s">
        <v>17</v>
      </c>
      <c r="F15" t="s">
        <v>18</v>
      </c>
    </row>
    <row r="16" spans="1:7" x14ac:dyDescent="0.2">
      <c r="A16" s="2">
        <f>+A15+1</f>
        <v>5</v>
      </c>
      <c r="D16" t="s">
        <v>19</v>
      </c>
      <c r="F16" s="17" t="s">
        <v>20</v>
      </c>
    </row>
    <row r="17" spans="1:6" x14ac:dyDescent="0.2">
      <c r="A17" s="2">
        <f>+A16+1</f>
        <v>6</v>
      </c>
      <c r="D17" t="s">
        <v>21</v>
      </c>
      <c r="F17" s="17" t="s">
        <v>22</v>
      </c>
    </row>
    <row r="18" spans="1:6" x14ac:dyDescent="0.2">
      <c r="A18" s="2">
        <f>+A17+1</f>
        <v>7</v>
      </c>
      <c r="D18" t="s">
        <v>23</v>
      </c>
      <c r="F18" s="17" t="s">
        <v>24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>
    <oddHeader>&amp;CExhibit ASR 1.1
Index
Test Year Ending December 31, 2021
Utility: MidAmerican Energy Company
Docket No. NG22-___
Individual Responsible: Aimee S. Rooney</oddHeader>
    <oddFooter>&amp;CExhibit ASR 1.1
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44"/>
  <sheetViews>
    <sheetView view="pageLayout" zoomScaleNormal="100" workbookViewId="0">
      <selection sqref="A1:I1"/>
    </sheetView>
  </sheetViews>
  <sheetFormatPr defaultRowHeight="12.75" x14ac:dyDescent="0.2"/>
  <cols>
    <col min="1" max="1" width="4.85546875" customWidth="1"/>
    <col min="2" max="2" width="0.85546875" customWidth="1"/>
    <col min="3" max="3" width="27.85546875" customWidth="1"/>
    <col min="4" max="4" width="0.85546875" customWidth="1"/>
    <col min="5" max="5" width="12.140625" customWidth="1"/>
    <col min="6" max="6" width="0.85546875" customWidth="1"/>
    <col min="7" max="7" width="11.140625" customWidth="1"/>
    <col min="8" max="8" width="0.85546875" customWidth="1"/>
    <col min="9" max="9" width="12.140625" customWidth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53"/>
      <c r="B2" s="53"/>
      <c r="C2" s="53"/>
      <c r="D2" s="53"/>
      <c r="E2" s="53"/>
      <c r="F2" s="53"/>
      <c r="G2" s="53"/>
      <c r="H2" s="53"/>
      <c r="I2" s="53"/>
    </row>
    <row r="3" spans="1:9" ht="24.75" customHeight="1" x14ac:dyDescent="0.2">
      <c r="A3" s="53" t="s">
        <v>25</v>
      </c>
      <c r="B3" s="53"/>
      <c r="C3" s="53"/>
      <c r="D3" s="53"/>
      <c r="E3" s="53"/>
      <c r="F3" s="53"/>
      <c r="G3" s="53"/>
      <c r="H3" s="53"/>
      <c r="I3" s="53"/>
    </row>
    <row r="4" spans="1:9" x14ac:dyDescent="0.2">
      <c r="A4" s="53"/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 t="s">
        <v>26</v>
      </c>
      <c r="B5" s="54"/>
      <c r="C5" s="54"/>
      <c r="D5" s="54"/>
      <c r="E5" s="54"/>
      <c r="F5" s="54"/>
      <c r="G5" s="54"/>
      <c r="H5" s="54"/>
      <c r="I5" s="54"/>
    </row>
    <row r="6" spans="1:9" x14ac:dyDescent="0.2">
      <c r="A6" s="6"/>
    </row>
    <row r="7" spans="1:9" x14ac:dyDescent="0.2">
      <c r="I7" s="2" t="s">
        <v>27</v>
      </c>
    </row>
    <row r="8" spans="1:9" x14ac:dyDescent="0.2">
      <c r="E8" s="2" t="s">
        <v>27</v>
      </c>
      <c r="G8" s="2" t="s">
        <v>28</v>
      </c>
      <c r="H8" s="2"/>
      <c r="I8" s="2" t="s">
        <v>29</v>
      </c>
    </row>
    <row r="9" spans="1:9" x14ac:dyDescent="0.2">
      <c r="A9" t="s">
        <v>4</v>
      </c>
      <c r="E9" s="2" t="s">
        <v>29</v>
      </c>
      <c r="G9" s="2" t="s">
        <v>30</v>
      </c>
      <c r="H9" s="2"/>
      <c r="I9" s="2" t="s">
        <v>30</v>
      </c>
    </row>
    <row r="10" spans="1:9" x14ac:dyDescent="0.2">
      <c r="A10" s="51" t="s">
        <v>5</v>
      </c>
      <c r="C10" s="5" t="s">
        <v>6</v>
      </c>
      <c r="E10" s="4" t="s">
        <v>31</v>
      </c>
      <c r="G10" s="4" t="s">
        <v>32</v>
      </c>
      <c r="H10" s="2"/>
      <c r="I10" s="4" t="s">
        <v>33</v>
      </c>
    </row>
    <row r="11" spans="1:9" x14ac:dyDescent="0.2">
      <c r="C11" s="7" t="s">
        <v>34</v>
      </c>
      <c r="D11" s="7"/>
      <c r="E11" s="7" t="s">
        <v>35</v>
      </c>
      <c r="F11" s="7"/>
      <c r="G11" s="7" t="s">
        <v>36</v>
      </c>
      <c r="H11" s="7"/>
      <c r="I11" s="7" t="s">
        <v>37</v>
      </c>
    </row>
    <row r="12" spans="1:9" x14ac:dyDescent="0.2">
      <c r="C12" s="7"/>
      <c r="D12" s="7"/>
      <c r="E12" s="7"/>
      <c r="F12" s="7"/>
      <c r="G12" s="7"/>
      <c r="H12" s="7"/>
      <c r="I12" s="7" t="s">
        <v>38</v>
      </c>
    </row>
    <row r="14" spans="1:9" x14ac:dyDescent="0.2">
      <c r="A14" s="2">
        <v>1</v>
      </c>
      <c r="C14" t="s">
        <v>39</v>
      </c>
      <c r="E14" s="8">
        <v>250619</v>
      </c>
      <c r="G14" s="8">
        <f>'Sch 2'!E20</f>
        <v>21854.57288</v>
      </c>
      <c r="I14" s="8">
        <f>+E14+G14</f>
        <v>272473.57287999999</v>
      </c>
    </row>
    <row r="15" spans="1:9" x14ac:dyDescent="0.2">
      <c r="A15" s="2">
        <f>+A14+1</f>
        <v>2</v>
      </c>
      <c r="C15" t="s">
        <v>40</v>
      </c>
      <c r="E15" s="9">
        <v>89559</v>
      </c>
      <c r="G15" s="33">
        <f>'Sch 2'!E28</f>
        <v>567.13356999999996</v>
      </c>
      <c r="H15" s="8"/>
      <c r="I15" s="9">
        <f>+E15+G15</f>
        <v>90126.133570000005</v>
      </c>
    </row>
    <row r="16" spans="1:9" x14ac:dyDescent="0.2">
      <c r="A16" s="2">
        <f>+A15+1</f>
        <v>3</v>
      </c>
      <c r="C16" t="s">
        <v>41</v>
      </c>
      <c r="E16" s="10">
        <f>+E14-E15</f>
        <v>161060</v>
      </c>
      <c r="G16" s="10">
        <f>+G14-G15</f>
        <v>21287.439310000002</v>
      </c>
      <c r="H16" s="9"/>
      <c r="I16" s="10">
        <f>+I14-I15</f>
        <v>182347.43930999999</v>
      </c>
    </row>
    <row r="17" spans="1:17" x14ac:dyDescent="0.2">
      <c r="A17" s="2"/>
      <c r="E17" s="9"/>
      <c r="G17" s="9"/>
      <c r="I17" s="9"/>
    </row>
    <row r="18" spans="1:17" x14ac:dyDescent="0.2">
      <c r="A18" s="2">
        <f>+A16+1</f>
        <v>4</v>
      </c>
      <c r="C18" t="s">
        <v>42</v>
      </c>
      <c r="E18" s="9"/>
      <c r="G18" s="9"/>
      <c r="I18" s="9"/>
    </row>
    <row r="19" spans="1:17" x14ac:dyDescent="0.2">
      <c r="A19" s="2">
        <f t="shared" ref="A19:A24" si="0">+A18+1</f>
        <v>5</v>
      </c>
      <c r="C19" t="s">
        <v>43</v>
      </c>
      <c r="E19" s="9">
        <v>1171</v>
      </c>
      <c r="G19" s="36">
        <f>'Sch 2'!E31</f>
        <v>0</v>
      </c>
      <c r="I19" s="9">
        <f>+E19+G19</f>
        <v>1171</v>
      </c>
    </row>
    <row r="20" spans="1:17" x14ac:dyDescent="0.2">
      <c r="A20" s="2">
        <f t="shared" si="0"/>
        <v>6</v>
      </c>
      <c r="C20" t="s">
        <v>44</v>
      </c>
      <c r="E20" s="9">
        <v>2580</v>
      </c>
      <c r="G20" s="36">
        <f>'Sch 2'!E32</f>
        <v>0</v>
      </c>
      <c r="H20" s="9"/>
      <c r="I20" s="9">
        <f>+E20+G20</f>
        <v>2580</v>
      </c>
    </row>
    <row r="21" spans="1:17" x14ac:dyDescent="0.2">
      <c r="A21" s="2">
        <f t="shared" si="0"/>
        <v>7</v>
      </c>
      <c r="C21" t="s">
        <v>45</v>
      </c>
      <c r="E21" s="9">
        <f>60+2</f>
        <v>62</v>
      </c>
      <c r="G21" s="36">
        <f>'Sch 2'!E33</f>
        <v>0</v>
      </c>
      <c r="H21" s="9"/>
      <c r="I21" s="9">
        <f>+E21+G21</f>
        <v>62</v>
      </c>
      <c r="Q21" s="33"/>
    </row>
    <row r="22" spans="1:17" x14ac:dyDescent="0.2">
      <c r="A22" s="2">
        <f t="shared" si="0"/>
        <v>8</v>
      </c>
      <c r="C22" t="s">
        <v>46</v>
      </c>
      <c r="E22" s="48">
        <v>-1947</v>
      </c>
      <c r="G22" s="36">
        <v>0</v>
      </c>
      <c r="H22" s="9"/>
      <c r="I22" s="33">
        <f>+E22+G22</f>
        <v>-1947</v>
      </c>
      <c r="Q22" s="36"/>
    </row>
    <row r="23" spans="1:17" x14ac:dyDescent="0.2">
      <c r="A23" s="2">
        <f t="shared" si="0"/>
        <v>9</v>
      </c>
      <c r="C23" t="s">
        <v>47</v>
      </c>
      <c r="E23" s="36">
        <v>-206</v>
      </c>
      <c r="G23" s="36">
        <v>0</v>
      </c>
      <c r="H23" s="9"/>
      <c r="I23" s="36">
        <f>+E23+G23</f>
        <v>-206</v>
      </c>
    </row>
    <row r="24" spans="1:17" x14ac:dyDescent="0.2">
      <c r="A24" s="2">
        <f t="shared" si="0"/>
        <v>10</v>
      </c>
      <c r="C24" t="s">
        <v>48</v>
      </c>
      <c r="E24" s="10">
        <f>SUM(E19:E23)</f>
        <v>1660</v>
      </c>
      <c r="G24" s="37">
        <f>SUM(G19:G23)</f>
        <v>0</v>
      </c>
      <c r="H24" s="9"/>
      <c r="I24" s="10">
        <f>SUM(I19:I23)</f>
        <v>1660</v>
      </c>
    </row>
    <row r="25" spans="1:17" x14ac:dyDescent="0.2">
      <c r="A25" s="2"/>
      <c r="E25" s="9"/>
      <c r="G25" s="9"/>
      <c r="H25" s="9"/>
      <c r="I25" s="9"/>
    </row>
    <row r="26" spans="1:17" x14ac:dyDescent="0.2">
      <c r="A26" s="2">
        <f>+A24+1</f>
        <v>11</v>
      </c>
      <c r="C26" t="s">
        <v>49</v>
      </c>
      <c r="E26" s="9"/>
      <c r="G26" s="9"/>
      <c r="H26" s="9"/>
      <c r="I26" s="9"/>
    </row>
    <row r="27" spans="1:17" x14ac:dyDescent="0.2">
      <c r="A27" s="2">
        <f t="shared" ref="A27:A35" si="1">+A26+1</f>
        <v>12</v>
      </c>
      <c r="C27" t="s">
        <v>50</v>
      </c>
      <c r="E27" s="9">
        <v>28898</v>
      </c>
      <c r="G27" s="36">
        <f>'Sch 2'!E39</f>
        <v>52</v>
      </c>
      <c r="H27" s="9"/>
      <c r="I27" s="9">
        <f t="shared" ref="I27:I33" si="2">+E27+G27</f>
        <v>28950</v>
      </c>
    </row>
    <row r="28" spans="1:17" x14ac:dyDescent="0.2">
      <c r="A28" s="2">
        <f t="shared" si="1"/>
        <v>13</v>
      </c>
      <c r="C28" t="s">
        <v>51</v>
      </c>
      <c r="E28" s="9">
        <v>0</v>
      </c>
      <c r="F28" s="36"/>
      <c r="G28" s="36">
        <f>'Sch 2'!E40</f>
        <v>0</v>
      </c>
      <c r="H28" s="36"/>
      <c r="I28" s="9">
        <f t="shared" si="2"/>
        <v>0</v>
      </c>
    </row>
    <row r="29" spans="1:17" x14ac:dyDescent="0.2">
      <c r="A29" s="2">
        <f t="shared" si="1"/>
        <v>14</v>
      </c>
      <c r="C29" t="s">
        <v>52</v>
      </c>
      <c r="E29" s="9">
        <v>2002</v>
      </c>
      <c r="G29" s="36">
        <f>'Sch 2'!E41</f>
        <v>0</v>
      </c>
      <c r="I29" s="9">
        <f t="shared" si="2"/>
        <v>2002</v>
      </c>
    </row>
    <row r="30" spans="1:17" x14ac:dyDescent="0.2">
      <c r="A30" s="2">
        <f t="shared" si="1"/>
        <v>15</v>
      </c>
      <c r="C30" t="s">
        <v>53</v>
      </c>
      <c r="E30" s="9">
        <v>134</v>
      </c>
      <c r="F30" s="9"/>
      <c r="G30" s="36">
        <f>'Sch 2'!E42</f>
        <v>0</v>
      </c>
      <c r="H30" s="9"/>
      <c r="I30" s="9">
        <f t="shared" si="2"/>
        <v>134</v>
      </c>
    </row>
    <row r="31" spans="1:17" x14ac:dyDescent="0.2">
      <c r="A31" s="2">
        <f t="shared" si="1"/>
        <v>16</v>
      </c>
      <c r="C31" t="s">
        <v>54</v>
      </c>
      <c r="E31" s="9">
        <v>262</v>
      </c>
      <c r="G31" s="36">
        <f>'Sch 2'!E43</f>
        <v>0</v>
      </c>
      <c r="I31" s="9">
        <f t="shared" si="2"/>
        <v>262</v>
      </c>
    </row>
    <row r="32" spans="1:17" x14ac:dyDescent="0.2">
      <c r="A32" s="2">
        <f t="shared" si="1"/>
        <v>17</v>
      </c>
      <c r="C32" t="s">
        <v>55</v>
      </c>
      <c r="E32" s="9">
        <v>55</v>
      </c>
      <c r="G32" s="36">
        <f>'Sch 2'!E44</f>
        <v>0</v>
      </c>
      <c r="I32" s="9">
        <f t="shared" si="2"/>
        <v>55</v>
      </c>
    </row>
    <row r="33" spans="1:9" x14ac:dyDescent="0.2">
      <c r="A33" s="2">
        <f t="shared" si="1"/>
        <v>18</v>
      </c>
      <c r="C33" t="s">
        <v>56</v>
      </c>
      <c r="E33" s="9">
        <v>417</v>
      </c>
      <c r="G33" s="36">
        <f>'Sch 2'!E45</f>
        <v>0</v>
      </c>
      <c r="I33" s="9">
        <f t="shared" si="2"/>
        <v>417</v>
      </c>
    </row>
    <row r="34" spans="1:9" x14ac:dyDescent="0.2">
      <c r="A34" s="2">
        <f t="shared" si="1"/>
        <v>19</v>
      </c>
      <c r="C34" t="s">
        <v>57</v>
      </c>
      <c r="E34" s="10">
        <f>SUM(E27:E33)</f>
        <v>31768</v>
      </c>
      <c r="G34" s="34">
        <f>SUM(G27:G33)</f>
        <v>52</v>
      </c>
      <c r="I34" s="10">
        <f>SUM(I27:I33)</f>
        <v>31820</v>
      </c>
    </row>
    <row r="35" spans="1:9" ht="13.5" thickBot="1" x14ac:dyDescent="0.25">
      <c r="A35" s="2">
        <f t="shared" si="1"/>
        <v>20</v>
      </c>
      <c r="C35" t="s">
        <v>58</v>
      </c>
      <c r="E35" s="11">
        <f>+E16+E24-E34</f>
        <v>130952</v>
      </c>
      <c r="G35" s="11">
        <f>+G16+G24-G34</f>
        <v>21235.439310000002</v>
      </c>
      <c r="I35" s="11">
        <f>+I16+I24-I34</f>
        <v>152187.43930999999</v>
      </c>
    </row>
    <row r="36" spans="1:9" ht="13.5" thickTop="1" x14ac:dyDescent="0.2"/>
    <row r="38" spans="1:9" x14ac:dyDescent="0.2">
      <c r="C38" s="17" t="s">
        <v>59</v>
      </c>
    </row>
    <row r="39" spans="1:9" x14ac:dyDescent="0.2">
      <c r="C39" s="17" t="s">
        <v>60</v>
      </c>
    </row>
    <row r="40" spans="1:9" x14ac:dyDescent="0.2">
      <c r="C40" s="17" t="s">
        <v>61</v>
      </c>
    </row>
    <row r="41" spans="1:9" x14ac:dyDescent="0.2">
      <c r="C41" s="17" t="s">
        <v>62</v>
      </c>
    </row>
    <row r="42" spans="1:9" x14ac:dyDescent="0.2">
      <c r="C42" s="17" t="s">
        <v>63</v>
      </c>
    </row>
    <row r="43" spans="1:9" x14ac:dyDescent="0.2">
      <c r="C43" s="17" t="s">
        <v>64</v>
      </c>
    </row>
    <row r="44" spans="1:9" x14ac:dyDescent="0.2">
      <c r="C44" t="s">
        <v>65</v>
      </c>
    </row>
  </sheetData>
  <mergeCells count="5">
    <mergeCell ref="A1:I1"/>
    <mergeCell ref="A2:I2"/>
    <mergeCell ref="A3:I3"/>
    <mergeCell ref="A4:I4"/>
    <mergeCell ref="A5:I5"/>
  </mergeCells>
  <phoneticPr fontId="0" type="noConversion"/>
  <pageMargins left="0.75" right="0.75" top="1" bottom="1" header="0.5" footer="0.5"/>
  <pageSetup orientation="portrait" r:id="rId1"/>
  <headerFooter alignWithMargins="0">
    <oddHeader>&amp;CExhibit ASR 1.1
Schedule 1
Test Year Ending December 31, 2021
Utility: MidAmerican Energy Company
Docket No. NG22-___
Individual Responsible: Aimee S. Rooney</oddHeader>
    <oddFooter>&amp;C&amp;8Exhibit ASR 1.1, Schedule 1
Page 1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63"/>
  <sheetViews>
    <sheetView view="pageLayout" zoomScaleNormal="100" workbookViewId="0">
      <selection activeCell="A5" sqref="A5:P5"/>
    </sheetView>
  </sheetViews>
  <sheetFormatPr defaultColWidth="9.140625" defaultRowHeight="11.25" x14ac:dyDescent="0.2"/>
  <cols>
    <col min="1" max="1" width="4.28515625" style="18" customWidth="1"/>
    <col min="2" max="2" width="0.85546875" style="18" customWidth="1"/>
    <col min="3" max="3" width="23.42578125" style="18" customWidth="1"/>
    <col min="4" max="4" width="0.85546875" style="18" customWidth="1"/>
    <col min="5" max="5" width="9.85546875" style="18" bestFit="1" customWidth="1"/>
    <col min="6" max="6" width="0.7109375" style="18" customWidth="1"/>
    <col min="7" max="7" width="10" style="18" customWidth="1"/>
    <col min="8" max="8" width="0.85546875" style="18" customWidth="1"/>
    <col min="9" max="9" width="9.85546875" style="18" bestFit="1" customWidth="1"/>
    <col min="10" max="10" width="0.85546875" style="18" customWidth="1"/>
    <col min="11" max="11" width="9" style="18" bestFit="1" customWidth="1"/>
    <col min="12" max="12" width="0.85546875" style="18" customWidth="1"/>
    <col min="13" max="13" width="11.42578125" style="18" bestFit="1" customWidth="1"/>
    <col min="14" max="14" width="0.85546875" style="18" customWidth="1"/>
    <col min="15" max="15" width="10.85546875" style="18" bestFit="1" customWidth="1"/>
    <col min="16" max="16" width="0.85546875" style="18" customWidth="1"/>
    <col min="17" max="16384" width="9.140625" style="18"/>
  </cols>
  <sheetData>
    <row r="1" spans="1:16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6.25" customHeight="1" x14ac:dyDescent="0.2">
      <c r="A3" s="55" t="s">
        <v>66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x14ac:dyDescent="0.2">
      <c r="A5" s="56" t="str">
        <f>'Sch 1'!A5:I5</f>
        <v>(Thousands of Dollars)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9" spans="1:16" x14ac:dyDescent="0.2">
      <c r="G9" s="7" t="s">
        <v>67</v>
      </c>
      <c r="I9" s="7"/>
      <c r="J9" s="7"/>
      <c r="K9" s="7"/>
      <c r="L9" s="7"/>
      <c r="M9" s="7"/>
      <c r="N9" s="7"/>
    </row>
    <row r="10" spans="1:16" x14ac:dyDescent="0.2">
      <c r="A10" s="18" t="s">
        <v>4</v>
      </c>
      <c r="G10" s="7" t="s">
        <v>68</v>
      </c>
      <c r="I10" s="38" t="s">
        <v>69</v>
      </c>
      <c r="J10" s="7"/>
      <c r="K10" s="38" t="s">
        <v>70</v>
      </c>
      <c r="L10" s="7"/>
      <c r="M10" s="38" t="s">
        <v>71</v>
      </c>
      <c r="N10" s="7"/>
      <c r="O10" s="38" t="s">
        <v>72</v>
      </c>
    </row>
    <row r="11" spans="1:16" x14ac:dyDescent="0.2">
      <c r="A11" s="52" t="s">
        <v>5</v>
      </c>
      <c r="C11" s="20" t="s">
        <v>6</v>
      </c>
      <c r="E11" s="19" t="s">
        <v>28</v>
      </c>
      <c r="G11" s="19" t="s">
        <v>73</v>
      </c>
      <c r="I11" s="39" t="s">
        <v>74</v>
      </c>
      <c r="J11" s="7"/>
      <c r="K11" s="39" t="s">
        <v>75</v>
      </c>
      <c r="L11" s="7"/>
      <c r="M11" s="39" t="s">
        <v>76</v>
      </c>
      <c r="N11" s="7"/>
      <c r="O11" s="39" t="s">
        <v>77</v>
      </c>
    </row>
    <row r="12" spans="1:16" x14ac:dyDescent="0.2">
      <c r="C12" s="7" t="s">
        <v>34</v>
      </c>
      <c r="D12" s="7"/>
      <c r="E12" s="7" t="s">
        <v>35</v>
      </c>
      <c r="F12" s="7"/>
      <c r="G12" s="7" t="s">
        <v>36</v>
      </c>
      <c r="H12" s="7"/>
      <c r="I12" s="38" t="s">
        <v>37</v>
      </c>
      <c r="J12" s="7"/>
      <c r="K12" s="38" t="s">
        <v>78</v>
      </c>
      <c r="L12" s="7"/>
      <c r="M12" s="38" t="s">
        <v>79</v>
      </c>
      <c r="N12" s="7"/>
      <c r="O12" s="38" t="s">
        <v>80</v>
      </c>
      <c r="P12" s="7"/>
    </row>
    <row r="13" spans="1:16" x14ac:dyDescent="0.2">
      <c r="I13" s="40"/>
      <c r="K13" s="40"/>
      <c r="M13" s="40"/>
      <c r="O13" s="40"/>
    </row>
    <row r="14" spans="1:16" x14ac:dyDescent="0.2">
      <c r="A14" s="7">
        <v>1</v>
      </c>
      <c r="C14" s="18" t="s">
        <v>81</v>
      </c>
      <c r="I14" s="40"/>
      <c r="K14" s="40"/>
      <c r="M14" s="40"/>
      <c r="O14" s="40"/>
    </row>
    <row r="15" spans="1:16" x14ac:dyDescent="0.2">
      <c r="A15" s="7">
        <f>A14+1</f>
        <v>2</v>
      </c>
      <c r="C15" s="18" t="s">
        <v>82</v>
      </c>
      <c r="E15" s="29">
        <f>SUM(G15:P15)</f>
        <v>2332.06</v>
      </c>
      <c r="G15" s="27">
        <f>'Sch 3'!E13</f>
        <v>0</v>
      </c>
      <c r="I15" s="41">
        <f>'Sch 4'!E13</f>
        <v>0</v>
      </c>
      <c r="K15" s="41">
        <f>'Sch 5'!E13</f>
        <v>0</v>
      </c>
      <c r="M15" s="49">
        <f>'Sch 6'!E13</f>
        <v>2332.06</v>
      </c>
      <c r="O15" s="41">
        <f>'Sch 7'!E13</f>
        <v>0</v>
      </c>
    </row>
    <row r="16" spans="1:16" x14ac:dyDescent="0.2">
      <c r="A16" s="7">
        <f>A15+1</f>
        <v>3</v>
      </c>
      <c r="C16" s="18" t="s">
        <v>83</v>
      </c>
      <c r="E16" s="28">
        <f>SUM(F16:P16)</f>
        <v>0</v>
      </c>
      <c r="F16" s="13"/>
      <c r="G16" s="28">
        <f>'Sch 3'!E14</f>
        <v>0</v>
      </c>
      <c r="H16" s="13"/>
      <c r="I16" s="42">
        <f>'Sch 4'!E14</f>
        <v>0</v>
      </c>
      <c r="J16" s="13"/>
      <c r="K16" s="42">
        <f>'Sch 5'!E14</f>
        <v>0</v>
      </c>
      <c r="L16" s="13"/>
      <c r="M16" s="42">
        <f>'Sch 6'!E14</f>
        <v>0</v>
      </c>
      <c r="N16" s="13"/>
      <c r="O16" s="42">
        <f>'Sch 7'!E14</f>
        <v>0</v>
      </c>
      <c r="P16" s="13"/>
    </row>
    <row r="17" spans="1:16" x14ac:dyDescent="0.2">
      <c r="A17" s="7">
        <f>+A16+1</f>
        <v>4</v>
      </c>
      <c r="C17" s="18" t="s">
        <v>84</v>
      </c>
      <c r="E17" s="28">
        <f>SUM(G17:P17)</f>
        <v>19459</v>
      </c>
      <c r="F17" s="13"/>
      <c r="G17" s="28">
        <f>ROUND('Sch 3'!E15,0)</f>
        <v>0</v>
      </c>
      <c r="H17" s="13"/>
      <c r="I17" s="42">
        <f>ROUND('Sch 4'!E15,0)</f>
        <v>16894</v>
      </c>
      <c r="J17" s="16"/>
      <c r="K17" s="42">
        <f>ROUND('Sch 5'!E15,0)</f>
        <v>2565</v>
      </c>
      <c r="L17" s="16"/>
      <c r="M17" s="42">
        <f>ROUND('Sch 6'!E15,0)</f>
        <v>0</v>
      </c>
      <c r="N17" s="16"/>
      <c r="O17" s="42">
        <f>ROUND('Sch 7'!E15,0)</f>
        <v>0</v>
      </c>
      <c r="P17" s="12"/>
    </row>
    <row r="18" spans="1:16" x14ac:dyDescent="0.2">
      <c r="A18" s="7">
        <f>+A17+1</f>
        <v>5</v>
      </c>
      <c r="C18" s="18" t="s">
        <v>85</v>
      </c>
      <c r="E18" s="28">
        <f>SUM(G18:P18)</f>
        <v>63.512880000000003</v>
      </c>
      <c r="F18" s="13"/>
      <c r="G18" s="28">
        <f>'Sch 3'!E16</f>
        <v>63.512880000000003</v>
      </c>
      <c r="H18" s="13"/>
      <c r="I18" s="42">
        <f>'Sch 4'!E16</f>
        <v>0</v>
      </c>
      <c r="J18" s="14"/>
      <c r="K18" s="42">
        <f>'Sch 5'!E16</f>
        <v>0</v>
      </c>
      <c r="L18" s="14"/>
      <c r="M18" s="42">
        <f>'Sch 6'!E16</f>
        <v>0</v>
      </c>
      <c r="N18" s="14"/>
      <c r="O18" s="42">
        <f>'Sch 7'!E16</f>
        <v>0</v>
      </c>
      <c r="P18" s="14"/>
    </row>
    <row r="19" spans="1:16" x14ac:dyDescent="0.2">
      <c r="A19" s="7">
        <f>+A18+1</f>
        <v>6</v>
      </c>
      <c r="C19" s="18" t="s">
        <v>86</v>
      </c>
      <c r="E19" s="28">
        <f>SUM(G19:P19)</f>
        <v>0</v>
      </c>
      <c r="F19" s="13"/>
      <c r="G19" s="28">
        <v>0</v>
      </c>
      <c r="H19" s="13"/>
      <c r="I19" s="42">
        <v>0</v>
      </c>
      <c r="J19" s="14"/>
      <c r="K19" s="42">
        <v>0</v>
      </c>
      <c r="L19" s="14"/>
      <c r="M19" s="42">
        <v>0</v>
      </c>
      <c r="N19" s="14"/>
      <c r="O19" s="42">
        <v>0</v>
      </c>
      <c r="P19" s="14"/>
    </row>
    <row r="20" spans="1:16" x14ac:dyDescent="0.2">
      <c r="A20" s="7">
        <f>+A19+1</f>
        <v>7</v>
      </c>
      <c r="C20" s="18" t="s">
        <v>28</v>
      </c>
      <c r="E20" s="15">
        <f>SUM(E15:E19)</f>
        <v>21854.57288</v>
      </c>
      <c r="F20" s="13"/>
      <c r="G20" s="15">
        <f>SUM(G15:G19)</f>
        <v>63.512880000000003</v>
      </c>
      <c r="H20" s="14"/>
      <c r="I20" s="43">
        <f>SUM(I15:I19)</f>
        <v>16894</v>
      </c>
      <c r="J20" s="14"/>
      <c r="K20" s="43">
        <f>SUM(K15:K19)</f>
        <v>2565</v>
      </c>
      <c r="L20" s="14"/>
      <c r="M20" s="43">
        <f>SUM(M15:M19)</f>
        <v>2332.06</v>
      </c>
      <c r="N20" s="14"/>
      <c r="O20" s="43">
        <f>SUM(O15:O19)</f>
        <v>0</v>
      </c>
      <c r="P20" s="14"/>
    </row>
    <row r="21" spans="1:16" x14ac:dyDescent="0.2">
      <c r="A21" s="7"/>
      <c r="E21" s="14"/>
      <c r="F21" s="13"/>
      <c r="G21" s="14"/>
      <c r="H21" s="14"/>
      <c r="I21" s="44"/>
      <c r="J21" s="14"/>
      <c r="K21" s="44"/>
      <c r="L21" s="14"/>
      <c r="M21" s="44"/>
      <c r="N21" s="14"/>
      <c r="O21" s="44"/>
      <c r="P21" s="14"/>
    </row>
    <row r="22" spans="1:16" x14ac:dyDescent="0.2">
      <c r="A22" s="7">
        <f>+A20+1</f>
        <v>8</v>
      </c>
      <c r="C22" s="18" t="s">
        <v>87</v>
      </c>
      <c r="E22" s="14"/>
      <c r="F22" s="13"/>
      <c r="G22" s="14"/>
      <c r="H22" s="14"/>
      <c r="I22" s="44"/>
      <c r="J22" s="14"/>
      <c r="K22" s="44"/>
      <c r="L22" s="14"/>
      <c r="M22" s="44"/>
      <c r="N22" s="14"/>
      <c r="O22" s="44"/>
      <c r="P22" s="14"/>
    </row>
    <row r="23" spans="1:16" x14ac:dyDescent="0.2">
      <c r="A23" s="7">
        <f>A22+1</f>
        <v>9</v>
      </c>
      <c r="C23" s="18" t="s">
        <v>82</v>
      </c>
      <c r="E23" s="28">
        <f>SUM(F23:P23)</f>
        <v>126.31992</v>
      </c>
      <c r="F23" s="13"/>
      <c r="G23" s="28">
        <f>'Sch 3'!E20</f>
        <v>0</v>
      </c>
      <c r="H23" s="14"/>
      <c r="I23" s="42">
        <f>'Sch 4'!E20</f>
        <v>0</v>
      </c>
      <c r="J23" s="14"/>
      <c r="K23" s="42">
        <f>'Sch 5'!E20</f>
        <v>0</v>
      </c>
      <c r="L23" s="14"/>
      <c r="M23" s="42">
        <f>'Sch 6'!E20</f>
        <v>126.31992</v>
      </c>
      <c r="N23" s="14"/>
      <c r="O23" s="42">
        <f>'Sch 7'!E20</f>
        <v>0</v>
      </c>
      <c r="P23" s="14"/>
    </row>
    <row r="24" spans="1:16" x14ac:dyDescent="0.2">
      <c r="A24" s="7">
        <f>A23+1</f>
        <v>10</v>
      </c>
      <c r="C24" s="18" t="s">
        <v>83</v>
      </c>
      <c r="E24" s="28">
        <f>SUM(F24:P24)</f>
        <v>36.522949999999994</v>
      </c>
      <c r="F24" s="13"/>
      <c r="G24" s="28">
        <f>'Sch 3'!E21</f>
        <v>0</v>
      </c>
      <c r="H24" s="14"/>
      <c r="I24" s="42">
        <f>'Sch 4'!E21</f>
        <v>0</v>
      </c>
      <c r="J24" s="14"/>
      <c r="K24" s="42">
        <f>'Sch 5'!E21</f>
        <v>0</v>
      </c>
      <c r="L24" s="14"/>
      <c r="M24" s="42">
        <f>'Sch 6'!E21</f>
        <v>0</v>
      </c>
      <c r="N24" s="14"/>
      <c r="O24" s="42">
        <f>'Sch 7'!E21</f>
        <v>36.522949999999994</v>
      </c>
      <c r="P24" s="14"/>
    </row>
    <row r="25" spans="1:16" x14ac:dyDescent="0.2">
      <c r="A25" s="7">
        <f>+A24+1</f>
        <v>11</v>
      </c>
      <c r="C25" s="18" t="s">
        <v>84</v>
      </c>
      <c r="E25" s="28">
        <f>SUM(F25:P25)</f>
        <v>433</v>
      </c>
      <c r="F25" s="13"/>
      <c r="G25" s="28">
        <f>ROUND('Sch 3'!E22,0)</f>
        <v>0</v>
      </c>
      <c r="H25" s="14"/>
      <c r="I25" s="42">
        <f>ROUND('Sch 4'!E22,0)</f>
        <v>205</v>
      </c>
      <c r="J25" s="14"/>
      <c r="K25" s="42">
        <f>ROUND('Sch 5'!E22,0)</f>
        <v>32</v>
      </c>
      <c r="L25" s="14"/>
      <c r="M25" s="42">
        <f>ROUND('Sch 6'!E22,0)</f>
        <v>0</v>
      </c>
      <c r="N25" s="14"/>
      <c r="O25" s="42">
        <f>ROUND('Sch 7'!E22,0)</f>
        <v>196</v>
      </c>
      <c r="P25" s="14"/>
    </row>
    <row r="26" spans="1:16" x14ac:dyDescent="0.2">
      <c r="A26" s="7">
        <f>+A25+1</f>
        <v>12</v>
      </c>
      <c r="C26" s="18" t="s">
        <v>85</v>
      </c>
      <c r="E26" s="28">
        <f>SUM(F26:P26)</f>
        <v>-28.709300000000002</v>
      </c>
      <c r="F26" s="13"/>
      <c r="G26" s="28">
        <f>'Sch 3'!E23</f>
        <v>6.2544899999999997</v>
      </c>
      <c r="H26" s="14"/>
      <c r="I26" s="42">
        <f>'Sch 4'!E23</f>
        <v>0</v>
      </c>
      <c r="J26" s="14"/>
      <c r="K26" s="42">
        <f>'Sch 5'!E23</f>
        <v>0</v>
      </c>
      <c r="L26" s="14"/>
      <c r="M26" s="42">
        <f>'Sch 6'!E23</f>
        <v>0</v>
      </c>
      <c r="N26" s="14"/>
      <c r="O26" s="42">
        <f>'Sch 7'!E23</f>
        <v>-34.963790000000003</v>
      </c>
      <c r="P26" s="14"/>
    </row>
    <row r="27" spans="1:16" x14ac:dyDescent="0.2">
      <c r="A27" s="7">
        <f>+A26+1</f>
        <v>13</v>
      </c>
      <c r="C27" s="18" t="s">
        <v>86</v>
      </c>
      <c r="E27" s="28">
        <f>SUM(F27:P27)</f>
        <v>0</v>
      </c>
      <c r="F27" s="13"/>
      <c r="G27" s="28">
        <v>0</v>
      </c>
      <c r="H27" s="14"/>
      <c r="I27" s="42">
        <v>0</v>
      </c>
      <c r="J27" s="14"/>
      <c r="K27" s="42">
        <v>0</v>
      </c>
      <c r="L27" s="14"/>
      <c r="M27" s="42">
        <v>0</v>
      </c>
      <c r="N27" s="14"/>
      <c r="O27" s="42">
        <v>0</v>
      </c>
      <c r="P27" s="14"/>
    </row>
    <row r="28" spans="1:16" x14ac:dyDescent="0.2">
      <c r="A28" s="7">
        <f>+A27+1</f>
        <v>14</v>
      </c>
      <c r="C28" s="18" t="s">
        <v>28</v>
      </c>
      <c r="E28" s="15">
        <f>SUM(E23:E27)</f>
        <v>567.13356999999996</v>
      </c>
      <c r="F28" s="13"/>
      <c r="G28" s="15">
        <f>SUM(G23:G27)</f>
        <v>6.2544899999999997</v>
      </c>
      <c r="H28" s="14"/>
      <c r="I28" s="43">
        <f>SUM(I23:I27)</f>
        <v>205</v>
      </c>
      <c r="J28" s="14"/>
      <c r="K28" s="43">
        <f>SUM(K23:K27)</f>
        <v>32</v>
      </c>
      <c r="L28" s="14"/>
      <c r="M28" s="43">
        <f>SUM(M23:M27)</f>
        <v>126.31992</v>
      </c>
      <c r="N28" s="14"/>
      <c r="O28" s="43">
        <f>SUM(O23:O27)</f>
        <v>197.55915999999996</v>
      </c>
      <c r="P28" s="14"/>
    </row>
    <row r="29" spans="1:16" x14ac:dyDescent="0.2">
      <c r="A29" s="7"/>
      <c r="E29" s="13"/>
      <c r="F29" s="13"/>
      <c r="G29" s="13"/>
      <c r="H29" s="13"/>
      <c r="I29" s="45"/>
      <c r="J29" s="13"/>
      <c r="K29" s="45"/>
      <c r="L29" s="13"/>
      <c r="M29" s="45"/>
      <c r="N29" s="13"/>
      <c r="O29" s="45"/>
      <c r="P29" s="13"/>
    </row>
    <row r="30" spans="1:16" x14ac:dyDescent="0.2">
      <c r="A30" s="7">
        <f>+A28+1</f>
        <v>15</v>
      </c>
      <c r="C30" s="18" t="s">
        <v>42</v>
      </c>
      <c r="E30" s="21"/>
      <c r="F30" s="13"/>
      <c r="G30" s="13"/>
      <c r="H30" s="13"/>
      <c r="I30" s="45"/>
      <c r="J30" s="13"/>
      <c r="K30" s="45"/>
      <c r="L30" s="13"/>
      <c r="M30" s="45"/>
      <c r="N30" s="13"/>
      <c r="O30" s="45"/>
      <c r="P30" s="13"/>
    </row>
    <row r="31" spans="1:16" x14ac:dyDescent="0.2">
      <c r="A31" s="7">
        <f t="shared" ref="A31:A36" si="0">+A30+1</f>
        <v>16</v>
      </c>
      <c r="C31" s="18" t="s">
        <v>43</v>
      </c>
      <c r="E31" s="28">
        <f>SUM(F31:P31)</f>
        <v>0</v>
      </c>
      <c r="F31" s="13"/>
      <c r="G31" s="28">
        <f>'Sch 3'!E27</f>
        <v>0</v>
      </c>
      <c r="H31" s="13"/>
      <c r="I31" s="42">
        <f>'Sch 4'!E27</f>
        <v>0</v>
      </c>
      <c r="J31" s="13"/>
      <c r="K31" s="42">
        <f>'Sch 5'!E27</f>
        <v>0</v>
      </c>
      <c r="L31" s="13"/>
      <c r="M31" s="42">
        <f>'Sch 6'!E27</f>
        <v>0</v>
      </c>
      <c r="N31" s="13"/>
      <c r="O31" s="42">
        <f>'Sch 7'!E27</f>
        <v>0</v>
      </c>
      <c r="P31" s="13"/>
    </row>
    <row r="32" spans="1:16" x14ac:dyDescent="0.2">
      <c r="A32" s="7">
        <f t="shared" si="0"/>
        <v>17</v>
      </c>
      <c r="C32" s="18" t="s">
        <v>44</v>
      </c>
      <c r="E32" s="28">
        <f>SUM(F32:P32)</f>
        <v>0</v>
      </c>
      <c r="F32" s="13"/>
      <c r="G32" s="28">
        <f>'Sch 3'!E28</f>
        <v>0</v>
      </c>
      <c r="H32" s="13"/>
      <c r="I32" s="42">
        <f>'Sch 4'!E28</f>
        <v>0</v>
      </c>
      <c r="J32" s="13"/>
      <c r="K32" s="42">
        <f>'Sch 5'!E28</f>
        <v>0</v>
      </c>
      <c r="L32" s="13"/>
      <c r="M32" s="42">
        <f>'Sch 6'!E28</f>
        <v>0</v>
      </c>
      <c r="N32" s="13"/>
      <c r="O32" s="42">
        <f>'Sch 7'!E28</f>
        <v>0</v>
      </c>
      <c r="P32" s="13"/>
    </row>
    <row r="33" spans="1:16" x14ac:dyDescent="0.2">
      <c r="A33" s="7">
        <f t="shared" si="0"/>
        <v>18</v>
      </c>
      <c r="C33" s="18" t="s">
        <v>45</v>
      </c>
      <c r="E33" s="28">
        <f>SUM(F33:P33)</f>
        <v>0</v>
      </c>
      <c r="F33" s="13"/>
      <c r="G33" s="28">
        <f>'Sch 3'!E29</f>
        <v>0</v>
      </c>
      <c r="H33" s="13"/>
      <c r="I33" s="42">
        <f>'Sch 4'!E29</f>
        <v>0</v>
      </c>
      <c r="J33" s="13"/>
      <c r="K33" s="42">
        <f>'Sch 5'!E29</f>
        <v>0</v>
      </c>
      <c r="L33" s="13"/>
      <c r="M33" s="42">
        <f>'Sch 6'!E29</f>
        <v>0</v>
      </c>
      <c r="N33" s="13"/>
      <c r="O33" s="42">
        <f>'Sch 7'!E29</f>
        <v>0</v>
      </c>
      <c r="P33" s="13"/>
    </row>
    <row r="34" spans="1:16" x14ac:dyDescent="0.2">
      <c r="A34" s="7">
        <f t="shared" si="0"/>
        <v>19</v>
      </c>
      <c r="C34" s="18" t="s">
        <v>47</v>
      </c>
      <c r="E34" s="28">
        <f>SUM(F34:P34)</f>
        <v>0</v>
      </c>
      <c r="F34" s="13"/>
      <c r="G34" s="28">
        <f>'Sch 3'!E30</f>
        <v>0</v>
      </c>
      <c r="H34" s="13"/>
      <c r="I34" s="42">
        <f>'Sch 4'!E30</f>
        <v>0</v>
      </c>
      <c r="J34" s="13"/>
      <c r="K34" s="42">
        <f>'Sch 5'!E30</f>
        <v>0</v>
      </c>
      <c r="L34" s="13"/>
      <c r="M34" s="42">
        <f>'Sch 6'!E30</f>
        <v>0</v>
      </c>
      <c r="N34" s="13"/>
      <c r="O34" s="42">
        <f>'Sch 7'!E30</f>
        <v>0</v>
      </c>
      <c r="P34" s="13"/>
    </row>
    <row r="35" spans="1:16" x14ac:dyDescent="0.2">
      <c r="A35" s="7">
        <f t="shared" si="0"/>
        <v>20</v>
      </c>
      <c r="C35" s="18" t="s">
        <v>88</v>
      </c>
      <c r="E35" s="28">
        <f>SUM(F35:P35)</f>
        <v>0</v>
      </c>
      <c r="F35" s="13"/>
      <c r="G35" s="28">
        <f>'Sch 3'!E31</f>
        <v>0</v>
      </c>
      <c r="H35" s="13"/>
      <c r="I35" s="42">
        <f>'Sch 4'!E31</f>
        <v>0</v>
      </c>
      <c r="J35" s="13"/>
      <c r="K35" s="42">
        <f>'Sch 5'!E31</f>
        <v>0</v>
      </c>
      <c r="L35" s="13"/>
      <c r="M35" s="42">
        <f>'Sch 6'!E31</f>
        <v>0</v>
      </c>
      <c r="N35" s="13"/>
      <c r="O35" s="42">
        <f>'Sch 7'!E31</f>
        <v>0</v>
      </c>
      <c r="P35" s="13"/>
    </row>
    <row r="36" spans="1:16" x14ac:dyDescent="0.2">
      <c r="A36" s="7">
        <f t="shared" si="0"/>
        <v>21</v>
      </c>
      <c r="C36" s="18" t="s">
        <v>48</v>
      </c>
      <c r="E36" s="32">
        <f>SUM(E31:E35)</f>
        <v>0</v>
      </c>
      <c r="F36" s="31"/>
      <c r="G36" s="32">
        <f>SUM(G31:G35)</f>
        <v>0</v>
      </c>
      <c r="H36" s="31"/>
      <c r="I36" s="46">
        <f>SUM(I31:I35)</f>
        <v>0</v>
      </c>
      <c r="J36" s="31"/>
      <c r="K36" s="46">
        <f>SUM(K31:K35)</f>
        <v>0</v>
      </c>
      <c r="L36" s="31"/>
      <c r="M36" s="46">
        <f>SUM(M31:M35)</f>
        <v>0</v>
      </c>
      <c r="N36" s="31"/>
      <c r="O36" s="46">
        <f>SUM(O31:O35)</f>
        <v>0</v>
      </c>
      <c r="P36" s="13"/>
    </row>
    <row r="37" spans="1:16" x14ac:dyDescent="0.2">
      <c r="A37" s="7"/>
      <c r="E37" s="21"/>
      <c r="F37" s="13"/>
      <c r="G37" s="13"/>
      <c r="H37" s="13"/>
      <c r="I37" s="45"/>
      <c r="J37" s="13"/>
      <c r="K37" s="45"/>
      <c r="L37" s="13"/>
      <c r="M37" s="45"/>
      <c r="N37" s="13"/>
      <c r="O37" s="45"/>
      <c r="P37" s="13"/>
    </row>
    <row r="38" spans="1:16" x14ac:dyDescent="0.2">
      <c r="A38" s="7">
        <f>+A36+1</f>
        <v>22</v>
      </c>
      <c r="C38" s="18" t="s">
        <v>49</v>
      </c>
      <c r="E38" s="21"/>
      <c r="F38" s="13"/>
      <c r="G38" s="13"/>
      <c r="H38" s="13"/>
      <c r="I38" s="45"/>
      <c r="J38" s="13"/>
      <c r="K38" s="45"/>
      <c r="L38" s="13"/>
      <c r="M38" s="45"/>
      <c r="N38" s="13"/>
      <c r="O38" s="45"/>
      <c r="P38" s="13"/>
    </row>
    <row r="39" spans="1:16" x14ac:dyDescent="0.2">
      <c r="A39" s="7">
        <f t="shared" ref="A39:A47" si="1">+A38+1</f>
        <v>23</v>
      </c>
      <c r="C39" s="18" t="s">
        <v>50</v>
      </c>
      <c r="E39" s="28">
        <f t="shared" ref="E39:E45" si="2">SUM(F39:P39)</f>
        <v>52</v>
      </c>
      <c r="F39" s="13"/>
      <c r="G39" s="28">
        <f>ROUND('Sch 3'!E35,0)</f>
        <v>-1</v>
      </c>
      <c r="H39" s="13"/>
      <c r="I39" s="42">
        <f>ROUND('Sch 4'!E35,0)</f>
        <v>29</v>
      </c>
      <c r="J39" s="13"/>
      <c r="K39" s="42">
        <f>ROUND('Sch 5'!E35,0)</f>
        <v>4</v>
      </c>
      <c r="L39" s="13"/>
      <c r="M39" s="42">
        <f>ROUND('Sch 6'!E35,0)</f>
        <v>62</v>
      </c>
      <c r="N39" s="13"/>
      <c r="O39" s="42">
        <f>ROUND('Sch 7'!E35,0)</f>
        <v>-42</v>
      </c>
      <c r="P39" s="13"/>
    </row>
    <row r="40" spans="1:16" x14ac:dyDescent="0.2">
      <c r="A40" s="7">
        <f t="shared" si="1"/>
        <v>24</v>
      </c>
      <c r="C40" s="18" t="s">
        <v>51</v>
      </c>
      <c r="E40" s="28">
        <f t="shared" si="2"/>
        <v>0</v>
      </c>
      <c r="F40" s="13"/>
      <c r="G40" s="28">
        <f>'Sch 3'!E36</f>
        <v>0</v>
      </c>
      <c r="H40" s="13"/>
      <c r="I40" s="42">
        <f>'Sch 4'!E36</f>
        <v>0</v>
      </c>
      <c r="J40" s="13"/>
      <c r="K40" s="42">
        <f>'Sch 5'!E36</f>
        <v>0</v>
      </c>
      <c r="L40" s="13"/>
      <c r="M40" s="42">
        <f>'Sch 6'!E36</f>
        <v>0</v>
      </c>
      <c r="N40" s="13"/>
      <c r="O40" s="42">
        <f>'Sch 7'!E36</f>
        <v>0</v>
      </c>
      <c r="P40" s="13"/>
    </row>
    <row r="41" spans="1:16" x14ac:dyDescent="0.2">
      <c r="A41" s="7">
        <f t="shared" si="1"/>
        <v>25</v>
      </c>
      <c r="C41" s="18" t="s">
        <v>52</v>
      </c>
      <c r="E41" s="28">
        <f t="shared" si="2"/>
        <v>0</v>
      </c>
      <c r="F41" s="13"/>
      <c r="G41" s="28">
        <f>'Sch 3'!E37</f>
        <v>0</v>
      </c>
      <c r="H41" s="13"/>
      <c r="I41" s="42">
        <f>'Sch 4'!E37</f>
        <v>0</v>
      </c>
      <c r="J41" s="13"/>
      <c r="K41" s="42">
        <f>'Sch 5'!E37</f>
        <v>0</v>
      </c>
      <c r="L41" s="13"/>
      <c r="M41" s="42">
        <f>'Sch 6'!E37</f>
        <v>0</v>
      </c>
      <c r="N41" s="13"/>
      <c r="O41" s="42">
        <f>'Sch 7'!E37</f>
        <v>0</v>
      </c>
      <c r="P41" s="13"/>
    </row>
    <row r="42" spans="1:16" x14ac:dyDescent="0.2">
      <c r="A42" s="7">
        <f t="shared" si="1"/>
        <v>26</v>
      </c>
      <c r="C42" s="18" t="s">
        <v>53</v>
      </c>
      <c r="E42" s="28">
        <f t="shared" si="2"/>
        <v>0</v>
      </c>
      <c r="F42" s="13"/>
      <c r="G42" s="28">
        <f>'Sch 3'!E38</f>
        <v>0</v>
      </c>
      <c r="H42" s="13"/>
      <c r="I42" s="42">
        <f>'Sch 4'!E38</f>
        <v>0</v>
      </c>
      <c r="J42" s="13"/>
      <c r="K42" s="42">
        <f>'Sch 5'!E38</f>
        <v>0</v>
      </c>
      <c r="L42" s="13"/>
      <c r="M42" s="42">
        <f>'Sch 6'!E38</f>
        <v>0</v>
      </c>
      <c r="N42" s="13"/>
      <c r="O42" s="42">
        <f>'Sch 7'!E38</f>
        <v>0</v>
      </c>
      <c r="P42" s="13"/>
    </row>
    <row r="43" spans="1:16" x14ac:dyDescent="0.2">
      <c r="A43" s="7">
        <f t="shared" si="1"/>
        <v>27</v>
      </c>
      <c r="C43" s="18" t="s">
        <v>54</v>
      </c>
      <c r="E43" s="28">
        <f t="shared" si="2"/>
        <v>0</v>
      </c>
      <c r="F43" s="13"/>
      <c r="G43" s="28">
        <f>'Sch 3'!E39</f>
        <v>0</v>
      </c>
      <c r="H43" s="13"/>
      <c r="I43" s="42">
        <f>'Sch 4'!E39</f>
        <v>0</v>
      </c>
      <c r="J43" s="13"/>
      <c r="K43" s="42">
        <f>'Sch 5'!E39</f>
        <v>0</v>
      </c>
      <c r="L43" s="13"/>
      <c r="M43" s="42">
        <f>'Sch 6'!E39</f>
        <v>0</v>
      </c>
      <c r="N43" s="13"/>
      <c r="O43" s="42">
        <f>'Sch 7'!E39</f>
        <v>0</v>
      </c>
      <c r="P43" s="13"/>
    </row>
    <row r="44" spans="1:16" x14ac:dyDescent="0.2">
      <c r="A44" s="7">
        <f t="shared" si="1"/>
        <v>28</v>
      </c>
      <c r="C44" s="18" t="s">
        <v>55</v>
      </c>
      <c r="E44" s="28">
        <f t="shared" si="2"/>
        <v>0</v>
      </c>
      <c r="F44" s="13"/>
      <c r="G44" s="28">
        <f>'Sch 3'!E40</f>
        <v>0</v>
      </c>
      <c r="H44" s="13"/>
      <c r="I44" s="42">
        <f>'Sch 4'!E40</f>
        <v>0</v>
      </c>
      <c r="J44" s="13"/>
      <c r="K44" s="42">
        <f>'Sch 5'!E40</f>
        <v>0</v>
      </c>
      <c r="L44" s="13"/>
      <c r="M44" s="42">
        <f>'Sch 6'!E40</f>
        <v>0</v>
      </c>
      <c r="N44" s="13"/>
      <c r="O44" s="42">
        <f>'Sch 7'!E40</f>
        <v>0</v>
      </c>
      <c r="P44" s="13"/>
    </row>
    <row r="45" spans="1:16" x14ac:dyDescent="0.2">
      <c r="A45" s="7">
        <f t="shared" si="1"/>
        <v>29</v>
      </c>
      <c r="C45" s="18" t="s">
        <v>56</v>
      </c>
      <c r="E45" s="28">
        <f t="shared" si="2"/>
        <v>0</v>
      </c>
      <c r="F45" s="13"/>
      <c r="G45" s="28">
        <f>'Sch 3'!E41</f>
        <v>0</v>
      </c>
      <c r="H45" s="13"/>
      <c r="I45" s="42">
        <f>'Sch 4'!E41</f>
        <v>0</v>
      </c>
      <c r="J45" s="13"/>
      <c r="K45" s="42">
        <f>'Sch 5'!E41</f>
        <v>0</v>
      </c>
      <c r="L45" s="13"/>
      <c r="M45" s="42">
        <f>'Sch 6'!E41</f>
        <v>0</v>
      </c>
      <c r="N45" s="13"/>
      <c r="O45" s="42">
        <f>'Sch 7'!E41</f>
        <v>0</v>
      </c>
      <c r="P45" s="13"/>
    </row>
    <row r="46" spans="1:16" x14ac:dyDescent="0.2">
      <c r="A46" s="7">
        <f t="shared" si="1"/>
        <v>30</v>
      </c>
      <c r="C46" s="18" t="s">
        <v>57</v>
      </c>
      <c r="E46" s="30">
        <f>SUM(E39:E45)</f>
        <v>52</v>
      </c>
      <c r="F46" s="31"/>
      <c r="G46" s="32">
        <f>SUM(G39:G45)</f>
        <v>-1</v>
      </c>
      <c r="H46" s="31"/>
      <c r="I46" s="46">
        <f>SUM(I39:I45)</f>
        <v>29</v>
      </c>
      <c r="J46" s="31"/>
      <c r="K46" s="46">
        <f>SUM(K39:K45)</f>
        <v>4</v>
      </c>
      <c r="L46" s="31"/>
      <c r="M46" s="46">
        <f>SUM(M39:M45)</f>
        <v>62</v>
      </c>
      <c r="N46" s="31"/>
      <c r="O46" s="46">
        <f>SUM(O39:O45)</f>
        <v>-42</v>
      </c>
      <c r="P46" s="13"/>
    </row>
    <row r="47" spans="1:16" ht="12" thickBot="1" x14ac:dyDescent="0.25">
      <c r="A47" s="7">
        <f t="shared" si="1"/>
        <v>31</v>
      </c>
      <c r="C47" s="18" t="s">
        <v>58</v>
      </c>
      <c r="E47" s="23">
        <f>E20-E28+E36-E46</f>
        <v>21235.439310000002</v>
      </c>
      <c r="F47" s="12"/>
      <c r="G47" s="23">
        <f>G20-G28+G36-G46</f>
        <v>58.258390000000006</v>
      </c>
      <c r="H47" s="12"/>
      <c r="I47" s="47">
        <f>I20-I28+I36-I46</f>
        <v>16660</v>
      </c>
      <c r="J47" s="12"/>
      <c r="K47" s="47">
        <f>K20-K28+K36-K46</f>
        <v>2529</v>
      </c>
      <c r="L47" s="12"/>
      <c r="M47" s="47">
        <f>M20-M28+M36-M46</f>
        <v>2143.74008</v>
      </c>
      <c r="N47" s="12"/>
      <c r="O47" s="47">
        <f>O20-O28+O36-O46</f>
        <v>-155.55915999999996</v>
      </c>
      <c r="P47" s="12"/>
    </row>
    <row r="48" spans="1:16" ht="12" thickTop="1" x14ac:dyDescent="0.2"/>
    <row r="49" spans="3:15" x14ac:dyDescent="0.2">
      <c r="E49" s="21"/>
    </row>
    <row r="50" spans="3:15" x14ac:dyDescent="0.2">
      <c r="C50" s="18" t="s">
        <v>89</v>
      </c>
      <c r="G50" s="18" t="s">
        <v>90</v>
      </c>
      <c r="I50" s="18" t="s">
        <v>91</v>
      </c>
      <c r="K50" s="18" t="s">
        <v>92</v>
      </c>
      <c r="M50" s="18" t="s">
        <v>93</v>
      </c>
      <c r="O50" s="18" t="s">
        <v>94</v>
      </c>
    </row>
    <row r="59" spans="3:15" x14ac:dyDescent="0.2">
      <c r="G59" s="13"/>
    </row>
    <row r="60" spans="3:15" x14ac:dyDescent="0.2">
      <c r="G60" s="13"/>
    </row>
    <row r="61" spans="3:15" x14ac:dyDescent="0.2">
      <c r="G61" s="13"/>
    </row>
    <row r="62" spans="3:15" x14ac:dyDescent="0.2">
      <c r="G62" s="13"/>
    </row>
    <row r="63" spans="3:15" x14ac:dyDescent="0.2">
      <c r="G63" s="13"/>
    </row>
  </sheetData>
  <mergeCells count="5">
    <mergeCell ref="A1:P1"/>
    <mergeCell ref="A2:P2"/>
    <mergeCell ref="A3:P3"/>
    <mergeCell ref="A4:P4"/>
    <mergeCell ref="A5:P5"/>
  </mergeCells>
  <phoneticPr fontId="0" type="noConversion"/>
  <pageMargins left="0.75" right="0.75" top="1" bottom="1" header="0.5" footer="0.5"/>
  <pageSetup scale="94" orientation="portrait" r:id="rId1"/>
  <headerFooter alignWithMargins="0">
    <oddHeader>&amp;C&amp;8Exhibit ASR 1.1
Schedule 2
Test Year Ending December 31, 2021
Utility: MidAmerican Energy Company
Docket No. NG22-___
Individual Responsible: Aimee S. Rooney</oddHeader>
    <oddFooter>&amp;C&amp;8Exhibit ASR 1.1, Schedule 2
Page 1 of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7"/>
  <sheetViews>
    <sheetView view="pageLayout" zoomScaleNormal="100" workbookViewId="0">
      <selection sqref="A1:F1"/>
    </sheetView>
  </sheetViews>
  <sheetFormatPr defaultColWidth="9.140625" defaultRowHeight="11.25" x14ac:dyDescent="0.2"/>
  <cols>
    <col min="1" max="1" width="5" style="24" customWidth="1"/>
    <col min="2" max="2" width="2.7109375" style="24" customWidth="1"/>
    <col min="3" max="3" width="33.140625" style="24" customWidth="1"/>
    <col min="4" max="4" width="2.7109375" style="24" customWidth="1"/>
    <col min="5" max="5" width="15.7109375" style="24" customWidth="1"/>
    <col min="6" max="6" width="39.5703125" style="24" bestFit="1" customWidth="1"/>
    <col min="7" max="16384" width="9.140625" style="24"/>
  </cols>
  <sheetData>
    <row r="1" spans="1:6" x14ac:dyDescent="0.2">
      <c r="A1" s="57"/>
      <c r="B1" s="57"/>
      <c r="C1" s="57"/>
      <c r="D1" s="57"/>
      <c r="E1" s="57"/>
      <c r="F1" s="57"/>
    </row>
    <row r="2" spans="1:6" x14ac:dyDescent="0.2">
      <c r="A2" s="57"/>
      <c r="B2" s="57"/>
      <c r="C2" s="57"/>
      <c r="D2" s="57"/>
      <c r="E2" s="57"/>
      <c r="F2" s="57"/>
    </row>
    <row r="3" spans="1:6" ht="22.5" customHeight="1" x14ac:dyDescent="0.2">
      <c r="A3" s="57" t="s">
        <v>95</v>
      </c>
      <c r="B3" s="57"/>
      <c r="C3" s="57"/>
      <c r="D3" s="57"/>
      <c r="E3" s="57"/>
      <c r="F3" s="57"/>
    </row>
    <row r="4" spans="1:6" x14ac:dyDescent="0.2">
      <c r="A4" s="57"/>
      <c r="B4" s="57"/>
      <c r="C4" s="57"/>
      <c r="D4" s="57"/>
      <c r="E4" s="57"/>
      <c r="F4" s="57"/>
    </row>
    <row r="5" spans="1:6" x14ac:dyDescent="0.2">
      <c r="A5" s="58" t="str">
        <f>'Sch 1'!A5:I5</f>
        <v>(Thousands of Dollars)</v>
      </c>
      <c r="B5" s="58"/>
      <c r="C5" s="58"/>
      <c r="D5" s="58"/>
      <c r="E5" s="58"/>
      <c r="F5" s="58"/>
    </row>
    <row r="6" spans="1:6" x14ac:dyDescent="0.2">
      <c r="A6" s="25"/>
    </row>
    <row r="7" spans="1:6" x14ac:dyDescent="0.2">
      <c r="A7" s="25"/>
    </row>
    <row r="8" spans="1:6" x14ac:dyDescent="0.2">
      <c r="A8" s="18" t="s">
        <v>4</v>
      </c>
    </row>
    <row r="9" spans="1:6" x14ac:dyDescent="0.2">
      <c r="A9" s="52" t="s">
        <v>5</v>
      </c>
      <c r="B9" s="18"/>
      <c r="C9" s="20" t="s">
        <v>6</v>
      </c>
      <c r="D9" s="18"/>
      <c r="E9" s="19" t="s">
        <v>28</v>
      </c>
    </row>
    <row r="10" spans="1:6" x14ac:dyDescent="0.2">
      <c r="A10" s="18"/>
      <c r="B10" s="18"/>
      <c r="C10" s="7" t="s">
        <v>34</v>
      </c>
      <c r="D10" s="7"/>
      <c r="E10" s="7" t="s">
        <v>35</v>
      </c>
    </row>
    <row r="11" spans="1:6" x14ac:dyDescent="0.2">
      <c r="A11" s="18"/>
      <c r="B11" s="18"/>
      <c r="C11" s="18"/>
      <c r="D11" s="18"/>
      <c r="E11" s="18"/>
    </row>
    <row r="12" spans="1:6" x14ac:dyDescent="0.2">
      <c r="A12" s="7">
        <v>1</v>
      </c>
      <c r="B12" s="18"/>
      <c r="C12" s="18" t="s">
        <v>81</v>
      </c>
      <c r="D12" s="18"/>
      <c r="E12" s="18"/>
    </row>
    <row r="13" spans="1:6" x14ac:dyDescent="0.2">
      <c r="A13" s="7">
        <f>A12+1</f>
        <v>2</v>
      </c>
      <c r="B13" s="18"/>
      <c r="C13" s="18" t="s">
        <v>82</v>
      </c>
      <c r="D13" s="18"/>
      <c r="E13" s="29">
        <v>0</v>
      </c>
      <c r="F13" s="18" t="s">
        <v>96</v>
      </c>
    </row>
    <row r="14" spans="1:6" x14ac:dyDescent="0.2">
      <c r="A14" s="7">
        <f>A13+1</f>
        <v>3</v>
      </c>
      <c r="B14" s="18"/>
      <c r="C14" s="18" t="s">
        <v>83</v>
      </c>
      <c r="D14" s="18"/>
      <c r="E14" s="28">
        <v>0</v>
      </c>
      <c r="F14" s="18" t="s">
        <v>97</v>
      </c>
    </row>
    <row r="15" spans="1:6" x14ac:dyDescent="0.2">
      <c r="A15" s="7">
        <f>+A14+1</f>
        <v>4</v>
      </c>
      <c r="B15" s="18"/>
      <c r="C15" s="18" t="s">
        <v>84</v>
      </c>
      <c r="D15" s="18"/>
      <c r="E15" s="28">
        <v>0</v>
      </c>
      <c r="F15" s="18" t="s">
        <v>98</v>
      </c>
    </row>
    <row r="16" spans="1:6" x14ac:dyDescent="0.2">
      <c r="A16" s="7">
        <f>+A15+1</f>
        <v>5</v>
      </c>
      <c r="B16" s="18"/>
      <c r="C16" s="18" t="s">
        <v>85</v>
      </c>
      <c r="D16" s="18"/>
      <c r="E16" s="28">
        <v>63.512880000000003</v>
      </c>
      <c r="F16" s="18" t="s">
        <v>99</v>
      </c>
    </row>
    <row r="17" spans="1:6" x14ac:dyDescent="0.2">
      <c r="A17" s="7">
        <f>+A16+1</f>
        <v>6</v>
      </c>
      <c r="B17" s="18"/>
      <c r="C17" s="18" t="s">
        <v>28</v>
      </c>
      <c r="D17" s="18"/>
      <c r="E17" s="15">
        <f>SUM(E14:E16)</f>
        <v>63.512880000000003</v>
      </c>
      <c r="F17" s="18"/>
    </row>
    <row r="18" spans="1:6" x14ac:dyDescent="0.2">
      <c r="A18" s="7"/>
      <c r="B18" s="18"/>
      <c r="C18" s="18"/>
      <c r="D18" s="18"/>
      <c r="E18" s="14"/>
    </row>
    <row r="19" spans="1:6" x14ac:dyDescent="0.2">
      <c r="A19" s="7">
        <f>+A17+1</f>
        <v>7</v>
      </c>
      <c r="B19" s="18"/>
      <c r="C19" s="18" t="s">
        <v>87</v>
      </c>
      <c r="D19" s="18"/>
      <c r="E19" s="14"/>
    </row>
    <row r="20" spans="1:6" x14ac:dyDescent="0.2">
      <c r="A20" s="7">
        <f>A19+1</f>
        <v>8</v>
      </c>
      <c r="B20" s="18"/>
      <c r="C20" s="18" t="s">
        <v>82</v>
      </c>
      <c r="D20" s="18"/>
      <c r="E20" s="28">
        <v>0</v>
      </c>
      <c r="F20" s="18" t="s">
        <v>100</v>
      </c>
    </row>
    <row r="21" spans="1:6" x14ac:dyDescent="0.2">
      <c r="A21" s="7">
        <f>A20+1</f>
        <v>9</v>
      </c>
      <c r="B21" s="18"/>
      <c r="C21" s="18" t="s">
        <v>83</v>
      </c>
      <c r="D21" s="18"/>
      <c r="E21" s="28">
        <v>0</v>
      </c>
      <c r="F21" s="18" t="s">
        <v>101</v>
      </c>
    </row>
    <row r="22" spans="1:6" x14ac:dyDescent="0.2">
      <c r="A22" s="7">
        <f>+A21+1</f>
        <v>10</v>
      </c>
      <c r="B22" s="18"/>
      <c r="C22" s="18" t="s">
        <v>84</v>
      </c>
      <c r="D22" s="18"/>
      <c r="E22" s="28">
        <v>0</v>
      </c>
      <c r="F22" s="18" t="s">
        <v>102</v>
      </c>
    </row>
    <row r="23" spans="1:6" x14ac:dyDescent="0.2">
      <c r="A23" s="7">
        <f>+A22+1</f>
        <v>11</v>
      </c>
      <c r="B23" s="18"/>
      <c r="C23" s="18" t="s">
        <v>85</v>
      </c>
      <c r="D23" s="18"/>
      <c r="E23" s="28">
        <v>6.2544899999999997</v>
      </c>
      <c r="F23" s="18" t="s">
        <v>103</v>
      </c>
    </row>
    <row r="24" spans="1:6" x14ac:dyDescent="0.2">
      <c r="A24" s="7">
        <f>+A23+1</f>
        <v>12</v>
      </c>
      <c r="B24" s="18"/>
      <c r="C24" s="18" t="s">
        <v>28</v>
      </c>
      <c r="D24" s="18"/>
      <c r="E24" s="15">
        <f>SUM(E20:E23)</f>
        <v>6.2544899999999997</v>
      </c>
      <c r="F24" s="18"/>
    </row>
    <row r="25" spans="1:6" x14ac:dyDescent="0.2">
      <c r="A25" s="7"/>
      <c r="B25" s="18"/>
      <c r="C25" s="18"/>
      <c r="D25" s="18"/>
      <c r="E25" s="13"/>
    </row>
    <row r="26" spans="1:6" x14ac:dyDescent="0.2">
      <c r="A26" s="7">
        <f>+A24+1</f>
        <v>13</v>
      </c>
      <c r="B26" s="18"/>
      <c r="C26" s="18" t="s">
        <v>42</v>
      </c>
      <c r="D26" s="18"/>
      <c r="E26" s="21"/>
    </row>
    <row r="27" spans="1:6" x14ac:dyDescent="0.2">
      <c r="A27" s="7">
        <f t="shared" ref="A27:A32" si="0">+A26+1</f>
        <v>14</v>
      </c>
      <c r="B27" s="18"/>
      <c r="C27" s="18" t="s">
        <v>43</v>
      </c>
      <c r="D27" s="18"/>
      <c r="E27" s="28">
        <v>0</v>
      </c>
      <c r="F27" s="18" t="s">
        <v>104</v>
      </c>
    </row>
    <row r="28" spans="1:6" x14ac:dyDescent="0.2">
      <c r="A28" s="7">
        <f t="shared" si="0"/>
        <v>15</v>
      </c>
      <c r="B28" s="18"/>
      <c r="C28" s="18" t="s">
        <v>44</v>
      </c>
      <c r="D28" s="18"/>
      <c r="E28" s="28">
        <v>0</v>
      </c>
      <c r="F28" s="18" t="s">
        <v>105</v>
      </c>
    </row>
    <row r="29" spans="1:6" x14ac:dyDescent="0.2">
      <c r="A29" s="7">
        <f t="shared" si="0"/>
        <v>16</v>
      </c>
      <c r="B29" s="18"/>
      <c r="C29" s="18" t="s">
        <v>45</v>
      </c>
      <c r="D29" s="18"/>
      <c r="E29" s="28">
        <v>0</v>
      </c>
      <c r="F29" s="18" t="s">
        <v>106</v>
      </c>
    </row>
    <row r="30" spans="1:6" x14ac:dyDescent="0.2">
      <c r="A30" s="7">
        <f t="shared" si="0"/>
        <v>17</v>
      </c>
      <c r="B30" s="18"/>
      <c r="C30" s="18" t="s">
        <v>47</v>
      </c>
      <c r="D30" s="18"/>
      <c r="E30" s="28">
        <v>0</v>
      </c>
      <c r="F30" s="18" t="s">
        <v>107</v>
      </c>
    </row>
    <row r="31" spans="1:6" x14ac:dyDescent="0.2">
      <c r="A31" s="7">
        <f t="shared" si="0"/>
        <v>18</v>
      </c>
      <c r="B31" s="18"/>
      <c r="C31" s="18" t="s">
        <v>88</v>
      </c>
      <c r="D31" s="18"/>
      <c r="E31" s="28">
        <v>0</v>
      </c>
      <c r="F31" s="18" t="s">
        <v>108</v>
      </c>
    </row>
    <row r="32" spans="1:6" x14ac:dyDescent="0.2">
      <c r="A32" s="7">
        <f t="shared" si="0"/>
        <v>19</v>
      </c>
      <c r="B32" s="18"/>
      <c r="C32" s="18" t="s">
        <v>48</v>
      </c>
      <c r="D32" s="18"/>
      <c r="E32" s="22">
        <f>SUM(E27:E31)</f>
        <v>0</v>
      </c>
    </row>
    <row r="33" spans="1:6" x14ac:dyDescent="0.2">
      <c r="A33" s="7"/>
      <c r="B33" s="18"/>
      <c r="C33" s="18"/>
      <c r="D33" s="18"/>
      <c r="E33" s="21"/>
    </row>
    <row r="34" spans="1:6" x14ac:dyDescent="0.2">
      <c r="A34" s="7">
        <f>+A32+1</f>
        <v>20</v>
      </c>
      <c r="B34" s="18"/>
      <c r="C34" s="18" t="s">
        <v>49</v>
      </c>
      <c r="D34" s="18"/>
      <c r="E34" s="21"/>
    </row>
    <row r="35" spans="1:6" x14ac:dyDescent="0.2">
      <c r="A35" s="7">
        <f t="shared" ref="A35:A43" si="1">+A34+1</f>
        <v>21</v>
      </c>
      <c r="B35" s="18"/>
      <c r="C35" s="18" t="s">
        <v>50</v>
      </c>
      <c r="D35" s="18"/>
      <c r="E35" s="28">
        <v>-0.8105500000000001</v>
      </c>
      <c r="F35" s="18" t="s">
        <v>109</v>
      </c>
    </row>
    <row r="36" spans="1:6" x14ac:dyDescent="0.2">
      <c r="A36" s="7">
        <f t="shared" si="1"/>
        <v>22</v>
      </c>
      <c r="B36" s="18"/>
      <c r="C36" s="18" t="s">
        <v>51</v>
      </c>
      <c r="D36" s="18"/>
      <c r="E36" s="28">
        <v>0</v>
      </c>
      <c r="F36" s="18" t="s">
        <v>110</v>
      </c>
    </row>
    <row r="37" spans="1:6" x14ac:dyDescent="0.2">
      <c r="A37" s="7">
        <f t="shared" si="1"/>
        <v>23</v>
      </c>
      <c r="B37" s="18"/>
      <c r="C37" s="18" t="s">
        <v>52</v>
      </c>
      <c r="D37" s="18"/>
      <c r="E37" s="28">
        <v>0</v>
      </c>
      <c r="F37" s="18" t="s">
        <v>111</v>
      </c>
    </row>
    <row r="38" spans="1:6" x14ac:dyDescent="0.2">
      <c r="A38" s="7">
        <f t="shared" si="1"/>
        <v>24</v>
      </c>
      <c r="B38" s="18"/>
      <c r="C38" s="18" t="s">
        <v>53</v>
      </c>
      <c r="D38" s="18"/>
      <c r="E38" s="28">
        <v>0</v>
      </c>
      <c r="F38" s="18" t="s">
        <v>112</v>
      </c>
    </row>
    <row r="39" spans="1:6" x14ac:dyDescent="0.2">
      <c r="A39" s="7">
        <f t="shared" si="1"/>
        <v>25</v>
      </c>
      <c r="B39" s="18"/>
      <c r="C39" s="18" t="s">
        <v>54</v>
      </c>
      <c r="D39" s="18"/>
      <c r="E39" s="28">
        <v>0</v>
      </c>
      <c r="F39" s="18" t="s">
        <v>113</v>
      </c>
    </row>
    <row r="40" spans="1:6" x14ac:dyDescent="0.2">
      <c r="A40" s="7">
        <f t="shared" si="1"/>
        <v>26</v>
      </c>
      <c r="B40" s="18"/>
      <c r="C40" s="18" t="s">
        <v>55</v>
      </c>
      <c r="D40" s="18"/>
      <c r="E40" s="28">
        <v>0</v>
      </c>
      <c r="F40" s="18" t="s">
        <v>114</v>
      </c>
    </row>
    <row r="41" spans="1:6" x14ac:dyDescent="0.2">
      <c r="A41" s="7">
        <f t="shared" si="1"/>
        <v>27</v>
      </c>
      <c r="B41" s="18"/>
      <c r="C41" s="18" t="s">
        <v>56</v>
      </c>
      <c r="D41" s="18"/>
      <c r="E41" s="35">
        <v>0</v>
      </c>
      <c r="F41" s="18" t="s">
        <v>115</v>
      </c>
    </row>
    <row r="42" spans="1:6" x14ac:dyDescent="0.2">
      <c r="A42" s="7">
        <f t="shared" si="1"/>
        <v>28</v>
      </c>
      <c r="B42" s="18"/>
      <c r="C42" s="18" t="s">
        <v>57</v>
      </c>
      <c r="D42" s="18"/>
      <c r="E42" s="28">
        <f>SUM(E35:E41)</f>
        <v>-0.8105500000000001</v>
      </c>
    </row>
    <row r="43" spans="1:6" ht="12" thickBot="1" x14ac:dyDescent="0.25">
      <c r="A43" s="7">
        <f t="shared" si="1"/>
        <v>29</v>
      </c>
      <c r="B43" s="18"/>
      <c r="C43" s="18" t="s">
        <v>58</v>
      </c>
      <c r="D43" s="18"/>
      <c r="E43" s="23">
        <f>E17-E24+E32-E42</f>
        <v>58.068940000000005</v>
      </c>
    </row>
    <row r="44" spans="1:6" ht="12" thickTop="1" x14ac:dyDescent="0.2">
      <c r="E44" s="26"/>
    </row>
    <row r="45" spans="1:6" x14ac:dyDescent="0.2">
      <c r="E45" s="26"/>
    </row>
    <row r="46" spans="1:6" x14ac:dyDescent="0.2">
      <c r="E46" s="26"/>
    </row>
    <row r="47" spans="1:6" x14ac:dyDescent="0.2">
      <c r="E47" s="26"/>
    </row>
    <row r="48" spans="1:6" x14ac:dyDescent="0.2">
      <c r="A48" s="24" t="s">
        <v>116</v>
      </c>
      <c r="C48" s="24" t="s">
        <v>89</v>
      </c>
    </row>
    <row r="49" spans="3:3" x14ac:dyDescent="0.2">
      <c r="C49" s="24" t="s">
        <v>117</v>
      </c>
    </row>
    <row r="50" spans="3:3" x14ac:dyDescent="0.2">
      <c r="C50" s="24" t="s">
        <v>118</v>
      </c>
    </row>
    <row r="51" spans="3:3" x14ac:dyDescent="0.2">
      <c r="C51" s="24" t="s">
        <v>119</v>
      </c>
    </row>
    <row r="52" spans="3:3" x14ac:dyDescent="0.2">
      <c r="C52" s="24" t="s">
        <v>120</v>
      </c>
    </row>
    <row r="53" spans="3:3" x14ac:dyDescent="0.2">
      <c r="C53" s="24" t="s">
        <v>121</v>
      </c>
    </row>
    <row r="54" spans="3:3" x14ac:dyDescent="0.2">
      <c r="C54" s="24" t="s">
        <v>122</v>
      </c>
    </row>
    <row r="55" spans="3:3" x14ac:dyDescent="0.2">
      <c r="C55" s="24" t="s">
        <v>123</v>
      </c>
    </row>
    <row r="56" spans="3:3" x14ac:dyDescent="0.2">
      <c r="C56" s="24" t="s">
        <v>124</v>
      </c>
    </row>
    <row r="57" spans="3:3" x14ac:dyDescent="0.2">
      <c r="C57" s="24" t="s">
        <v>125</v>
      </c>
    </row>
  </sheetData>
  <mergeCells count="5">
    <mergeCell ref="A1:F1"/>
    <mergeCell ref="A2:F2"/>
    <mergeCell ref="A3:F3"/>
    <mergeCell ref="A4:F4"/>
    <mergeCell ref="A5:F5"/>
  </mergeCells>
  <pageMargins left="0.75" right="0.75" top="1" bottom="1" header="0.5" footer="0.5"/>
  <pageSetup scale="91" firstPageNumber="3" orientation="portrait" r:id="rId1"/>
  <headerFooter alignWithMargins="0">
    <oddHeader>&amp;C&amp;8Exhibit ASR 1.1
Schedule 3
Test Year Ending December 31, 2021
Utility: MidAmerican Energy Company
Docket No. NG22-___
Individual Responsible: Aimee S. Rooney</oddHeader>
    <oddFooter>&amp;C&amp;8Exhibit ASR 1.1, Schedule 3
Page 1 of 1</oddFooter>
  </headerFooter>
  <rowBreaks count="2" manualBreakCount="2">
    <brk id="348" max="65535" man="1"/>
    <brk id="435" max="65535" man="1"/>
  </rowBreaks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57"/>
  <sheetViews>
    <sheetView view="pageLayout" zoomScaleNormal="100" workbookViewId="0">
      <selection activeCell="A6" sqref="A6"/>
    </sheetView>
  </sheetViews>
  <sheetFormatPr defaultColWidth="9.140625" defaultRowHeight="11.25" x14ac:dyDescent="0.2"/>
  <cols>
    <col min="1" max="1" width="5" style="24" customWidth="1"/>
    <col min="2" max="2" width="2.7109375" style="24" customWidth="1"/>
    <col min="3" max="3" width="33.140625" style="24" customWidth="1"/>
    <col min="4" max="4" width="2.7109375" style="24" customWidth="1"/>
    <col min="5" max="5" width="15.7109375" style="24" customWidth="1"/>
    <col min="6" max="6" width="39.5703125" style="24" bestFit="1" customWidth="1"/>
    <col min="7" max="16384" width="9.140625" style="24"/>
  </cols>
  <sheetData>
    <row r="1" spans="1:6" x14ac:dyDescent="0.2">
      <c r="A1" s="57"/>
      <c r="B1" s="57"/>
      <c r="C1" s="57"/>
      <c r="D1" s="57"/>
      <c r="E1" s="57"/>
      <c r="F1" s="57"/>
    </row>
    <row r="2" spans="1:6" x14ac:dyDescent="0.2">
      <c r="A2" s="57"/>
      <c r="B2" s="57"/>
      <c r="C2" s="57"/>
      <c r="D2" s="57"/>
      <c r="E2" s="57"/>
      <c r="F2" s="57"/>
    </row>
    <row r="3" spans="1:6" ht="22.5" customHeight="1" x14ac:dyDescent="0.2">
      <c r="A3" s="57" t="s">
        <v>126</v>
      </c>
      <c r="B3" s="57"/>
      <c r="C3" s="57"/>
      <c r="D3" s="57"/>
      <c r="E3" s="57"/>
      <c r="F3" s="57"/>
    </row>
    <row r="4" spans="1:6" x14ac:dyDescent="0.2">
      <c r="A4" s="57"/>
      <c r="B4" s="57"/>
      <c r="C4" s="57"/>
      <c r="D4" s="57"/>
      <c r="E4" s="57"/>
      <c r="F4" s="57"/>
    </row>
    <row r="5" spans="1:6" x14ac:dyDescent="0.2">
      <c r="A5" s="58" t="str">
        <f>'Sch 1'!A5:I5</f>
        <v>(Thousands of Dollars)</v>
      </c>
      <c r="B5" s="58"/>
      <c r="C5" s="58"/>
      <c r="D5" s="58"/>
      <c r="E5" s="58"/>
      <c r="F5" s="58"/>
    </row>
    <row r="6" spans="1:6" x14ac:dyDescent="0.2">
      <c r="A6" s="25"/>
    </row>
    <row r="7" spans="1:6" x14ac:dyDescent="0.2">
      <c r="A7" s="25"/>
    </row>
    <row r="8" spans="1:6" x14ac:dyDescent="0.2">
      <c r="A8" s="18" t="s">
        <v>4</v>
      </c>
    </row>
    <row r="9" spans="1:6" x14ac:dyDescent="0.2">
      <c r="A9" s="52" t="s">
        <v>5</v>
      </c>
      <c r="B9" s="18"/>
      <c r="C9" s="20" t="s">
        <v>6</v>
      </c>
      <c r="D9" s="18"/>
      <c r="E9" s="19" t="s">
        <v>28</v>
      </c>
    </row>
    <row r="10" spans="1:6" x14ac:dyDescent="0.2">
      <c r="A10" s="18"/>
      <c r="B10" s="18"/>
      <c r="C10" s="7" t="s">
        <v>34</v>
      </c>
      <c r="D10" s="7"/>
      <c r="E10" s="7" t="s">
        <v>35</v>
      </c>
    </row>
    <row r="11" spans="1:6" x14ac:dyDescent="0.2">
      <c r="A11" s="18"/>
      <c r="B11" s="18"/>
      <c r="C11" s="18"/>
      <c r="D11" s="18"/>
      <c r="E11" s="18"/>
    </row>
    <row r="12" spans="1:6" x14ac:dyDescent="0.2">
      <c r="A12" s="7">
        <v>1</v>
      </c>
      <c r="B12" s="18"/>
      <c r="C12" s="18" t="s">
        <v>81</v>
      </c>
      <c r="D12" s="18"/>
      <c r="E12" s="18"/>
    </row>
    <row r="13" spans="1:6" x14ac:dyDescent="0.2">
      <c r="A13" s="7">
        <f>A12+1</f>
        <v>2</v>
      </c>
      <c r="B13" s="18"/>
      <c r="C13" s="18" t="s">
        <v>82</v>
      </c>
      <c r="D13" s="18"/>
      <c r="E13" s="29">
        <v>0</v>
      </c>
      <c r="F13" s="18" t="s">
        <v>127</v>
      </c>
    </row>
    <row r="14" spans="1:6" x14ac:dyDescent="0.2">
      <c r="A14" s="7">
        <f>A13+1</f>
        <v>3</v>
      </c>
      <c r="B14" s="18"/>
      <c r="C14" s="18" t="s">
        <v>83</v>
      </c>
      <c r="D14" s="18"/>
      <c r="E14" s="28">
        <v>0</v>
      </c>
      <c r="F14" s="18" t="s">
        <v>128</v>
      </c>
    </row>
    <row r="15" spans="1:6" x14ac:dyDescent="0.2">
      <c r="A15" s="7">
        <f>+A14+1</f>
        <v>4</v>
      </c>
      <c r="B15" s="18"/>
      <c r="C15" s="18" t="s">
        <v>84</v>
      </c>
      <c r="D15" s="18"/>
      <c r="E15" s="28">
        <v>16894.403999999999</v>
      </c>
      <c r="F15" s="18" t="s">
        <v>129</v>
      </c>
    </row>
    <row r="16" spans="1:6" x14ac:dyDescent="0.2">
      <c r="A16" s="7">
        <f>+A15+1</f>
        <v>5</v>
      </c>
      <c r="B16" s="18"/>
      <c r="C16" s="18" t="s">
        <v>85</v>
      </c>
      <c r="D16" s="18"/>
      <c r="E16" s="28">
        <v>0</v>
      </c>
      <c r="F16" s="18" t="s">
        <v>130</v>
      </c>
    </row>
    <row r="17" spans="1:6" x14ac:dyDescent="0.2">
      <c r="A17" s="7">
        <f>+A16+1</f>
        <v>6</v>
      </c>
      <c r="B17" s="18"/>
      <c r="C17" s="18" t="s">
        <v>28</v>
      </c>
      <c r="D17" s="18"/>
      <c r="E17" s="15">
        <f>SUM(E14:E16)</f>
        <v>16894.403999999999</v>
      </c>
      <c r="F17" s="18"/>
    </row>
    <row r="18" spans="1:6" x14ac:dyDescent="0.2">
      <c r="A18" s="7"/>
      <c r="B18" s="18"/>
      <c r="C18" s="18"/>
      <c r="D18" s="18"/>
      <c r="E18" s="14"/>
    </row>
    <row r="19" spans="1:6" x14ac:dyDescent="0.2">
      <c r="A19" s="7">
        <f>+A17+1</f>
        <v>7</v>
      </c>
      <c r="B19" s="18"/>
      <c r="C19" s="18" t="s">
        <v>87</v>
      </c>
      <c r="D19" s="18"/>
      <c r="E19" s="14"/>
    </row>
    <row r="20" spans="1:6" x14ac:dyDescent="0.2">
      <c r="A20" s="7">
        <f>A19+1</f>
        <v>8</v>
      </c>
      <c r="B20" s="18"/>
      <c r="C20" s="18" t="s">
        <v>82</v>
      </c>
      <c r="D20" s="18"/>
      <c r="E20" s="28">
        <v>0</v>
      </c>
      <c r="F20" s="18" t="s">
        <v>131</v>
      </c>
    </row>
    <row r="21" spans="1:6" x14ac:dyDescent="0.2">
      <c r="A21" s="7">
        <f>A20+1</f>
        <v>9</v>
      </c>
      <c r="B21" s="18"/>
      <c r="C21" s="18" t="s">
        <v>83</v>
      </c>
      <c r="D21" s="18"/>
      <c r="E21" s="28">
        <v>0</v>
      </c>
      <c r="F21" s="18" t="s">
        <v>132</v>
      </c>
    </row>
    <row r="22" spans="1:6" x14ac:dyDescent="0.2">
      <c r="A22" s="7">
        <f>+A21+1</f>
        <v>10</v>
      </c>
      <c r="B22" s="18"/>
      <c r="C22" s="18" t="s">
        <v>84</v>
      </c>
      <c r="D22" s="18"/>
      <c r="E22" s="28">
        <v>205.267</v>
      </c>
      <c r="F22" s="18" t="s">
        <v>133</v>
      </c>
    </row>
    <row r="23" spans="1:6" x14ac:dyDescent="0.2">
      <c r="A23" s="7">
        <f>+A22+1</f>
        <v>11</v>
      </c>
      <c r="B23" s="18"/>
      <c r="C23" s="18" t="s">
        <v>85</v>
      </c>
      <c r="D23" s="18"/>
      <c r="E23" s="28">
        <v>0</v>
      </c>
      <c r="F23" s="18" t="s">
        <v>134</v>
      </c>
    </row>
    <row r="24" spans="1:6" x14ac:dyDescent="0.2">
      <c r="A24" s="7">
        <f>+A23+1</f>
        <v>12</v>
      </c>
      <c r="B24" s="18"/>
      <c r="C24" s="18" t="s">
        <v>28</v>
      </c>
      <c r="D24" s="18"/>
      <c r="E24" s="15">
        <f>SUM(E20:E23)</f>
        <v>205.267</v>
      </c>
      <c r="F24" s="18"/>
    </row>
    <row r="25" spans="1:6" x14ac:dyDescent="0.2">
      <c r="A25" s="7"/>
      <c r="B25" s="18"/>
      <c r="C25" s="18"/>
      <c r="D25" s="18"/>
      <c r="E25" s="13"/>
    </row>
    <row r="26" spans="1:6" x14ac:dyDescent="0.2">
      <c r="A26" s="7">
        <f>+A24+1</f>
        <v>13</v>
      </c>
      <c r="B26" s="18"/>
      <c r="C26" s="18" t="s">
        <v>42</v>
      </c>
      <c r="D26" s="18"/>
      <c r="E26" s="21"/>
    </row>
    <row r="27" spans="1:6" x14ac:dyDescent="0.2">
      <c r="A27" s="7">
        <f t="shared" ref="A27:A32" si="0">+A26+1</f>
        <v>14</v>
      </c>
      <c r="B27" s="18"/>
      <c r="C27" s="18" t="s">
        <v>43</v>
      </c>
      <c r="D27" s="18"/>
      <c r="E27" s="28">
        <v>0</v>
      </c>
      <c r="F27" s="18" t="s">
        <v>135</v>
      </c>
    </row>
    <row r="28" spans="1:6" x14ac:dyDescent="0.2">
      <c r="A28" s="7">
        <f t="shared" si="0"/>
        <v>15</v>
      </c>
      <c r="B28" s="18"/>
      <c r="C28" s="18" t="s">
        <v>44</v>
      </c>
      <c r="D28" s="18"/>
      <c r="E28" s="28">
        <v>0</v>
      </c>
      <c r="F28" s="18" t="s">
        <v>136</v>
      </c>
    </row>
    <row r="29" spans="1:6" x14ac:dyDescent="0.2">
      <c r="A29" s="7">
        <f t="shared" si="0"/>
        <v>16</v>
      </c>
      <c r="B29" s="18"/>
      <c r="C29" s="18" t="s">
        <v>45</v>
      </c>
      <c r="D29" s="18"/>
      <c r="E29" s="28">
        <v>0</v>
      </c>
      <c r="F29" s="18" t="s">
        <v>137</v>
      </c>
    </row>
    <row r="30" spans="1:6" x14ac:dyDescent="0.2">
      <c r="A30" s="7">
        <f t="shared" si="0"/>
        <v>17</v>
      </c>
      <c r="B30" s="18"/>
      <c r="C30" s="18" t="s">
        <v>47</v>
      </c>
      <c r="D30" s="18"/>
      <c r="E30" s="28">
        <v>0</v>
      </c>
      <c r="F30" s="18" t="s">
        <v>138</v>
      </c>
    </row>
    <row r="31" spans="1:6" x14ac:dyDescent="0.2">
      <c r="A31" s="7">
        <f t="shared" si="0"/>
        <v>18</v>
      </c>
      <c r="B31" s="18"/>
      <c r="C31" s="18" t="s">
        <v>88</v>
      </c>
      <c r="D31" s="18"/>
      <c r="E31" s="28">
        <v>0</v>
      </c>
      <c r="F31" s="18" t="s">
        <v>139</v>
      </c>
    </row>
    <row r="32" spans="1:6" x14ac:dyDescent="0.2">
      <c r="A32" s="7">
        <f t="shared" si="0"/>
        <v>19</v>
      </c>
      <c r="B32" s="18"/>
      <c r="C32" s="18" t="s">
        <v>48</v>
      </c>
      <c r="D32" s="18"/>
      <c r="E32" s="22">
        <f>SUM(E27:E31)</f>
        <v>0</v>
      </c>
    </row>
    <row r="33" spans="1:6" x14ac:dyDescent="0.2">
      <c r="A33" s="7"/>
      <c r="B33" s="18"/>
      <c r="C33" s="18"/>
      <c r="D33" s="18"/>
      <c r="E33" s="21"/>
    </row>
    <row r="34" spans="1:6" x14ac:dyDescent="0.2">
      <c r="A34" s="7">
        <f>+A32+1</f>
        <v>20</v>
      </c>
      <c r="B34" s="18"/>
      <c r="C34" s="18" t="s">
        <v>49</v>
      </c>
      <c r="D34" s="18"/>
      <c r="E34" s="21"/>
    </row>
    <row r="35" spans="1:6" x14ac:dyDescent="0.2">
      <c r="A35" s="7">
        <f t="shared" ref="A35:A43" si="1">+A34+1</f>
        <v>21</v>
      </c>
      <c r="B35" s="18"/>
      <c r="C35" s="18" t="s">
        <v>50</v>
      </c>
      <c r="D35" s="18"/>
      <c r="E35" s="28">
        <v>28.99</v>
      </c>
      <c r="F35" s="18" t="s">
        <v>140</v>
      </c>
    </row>
    <row r="36" spans="1:6" x14ac:dyDescent="0.2">
      <c r="A36" s="7">
        <f t="shared" si="1"/>
        <v>22</v>
      </c>
      <c r="B36" s="18"/>
      <c r="C36" s="18" t="s">
        <v>51</v>
      </c>
      <c r="D36" s="18"/>
      <c r="E36" s="28">
        <v>0</v>
      </c>
      <c r="F36" s="18" t="s">
        <v>141</v>
      </c>
    </row>
    <row r="37" spans="1:6" x14ac:dyDescent="0.2">
      <c r="A37" s="7">
        <f t="shared" si="1"/>
        <v>23</v>
      </c>
      <c r="B37" s="18"/>
      <c r="C37" s="18" t="s">
        <v>52</v>
      </c>
      <c r="D37" s="18"/>
      <c r="E37" s="28">
        <v>0</v>
      </c>
      <c r="F37" s="18" t="s">
        <v>142</v>
      </c>
    </row>
    <row r="38" spans="1:6" x14ac:dyDescent="0.2">
      <c r="A38" s="7">
        <f t="shared" si="1"/>
        <v>24</v>
      </c>
      <c r="B38" s="18"/>
      <c r="C38" s="18" t="s">
        <v>53</v>
      </c>
      <c r="D38" s="18"/>
      <c r="E38" s="28">
        <v>0</v>
      </c>
      <c r="F38" s="18" t="s">
        <v>143</v>
      </c>
    </row>
    <row r="39" spans="1:6" x14ac:dyDescent="0.2">
      <c r="A39" s="7">
        <f t="shared" si="1"/>
        <v>25</v>
      </c>
      <c r="B39" s="18"/>
      <c r="C39" s="18" t="s">
        <v>54</v>
      </c>
      <c r="D39" s="18"/>
      <c r="E39" s="28">
        <v>0</v>
      </c>
      <c r="F39" s="18" t="s">
        <v>144</v>
      </c>
    </row>
    <row r="40" spans="1:6" x14ac:dyDescent="0.2">
      <c r="A40" s="7">
        <f t="shared" si="1"/>
        <v>26</v>
      </c>
      <c r="B40" s="18"/>
      <c r="C40" s="18" t="s">
        <v>55</v>
      </c>
      <c r="D40" s="18"/>
      <c r="E40" s="28">
        <v>0</v>
      </c>
      <c r="F40" s="18" t="s">
        <v>145</v>
      </c>
    </row>
    <row r="41" spans="1:6" x14ac:dyDescent="0.2">
      <c r="A41" s="7">
        <f t="shared" si="1"/>
        <v>27</v>
      </c>
      <c r="B41" s="18"/>
      <c r="C41" s="18" t="s">
        <v>56</v>
      </c>
      <c r="D41" s="18"/>
      <c r="E41" s="28">
        <v>0</v>
      </c>
      <c r="F41" s="18" t="s">
        <v>146</v>
      </c>
    </row>
    <row r="42" spans="1:6" x14ac:dyDescent="0.2">
      <c r="A42" s="7">
        <f t="shared" si="1"/>
        <v>28</v>
      </c>
      <c r="B42" s="18"/>
      <c r="C42" s="18" t="s">
        <v>57</v>
      </c>
      <c r="D42" s="18"/>
      <c r="E42" s="28">
        <f>SUM(E35:E41)</f>
        <v>28.99</v>
      </c>
    </row>
    <row r="43" spans="1:6" ht="12" thickBot="1" x14ac:dyDescent="0.25">
      <c r="A43" s="7">
        <f t="shared" si="1"/>
        <v>29</v>
      </c>
      <c r="B43" s="18"/>
      <c r="C43" s="18" t="s">
        <v>58</v>
      </c>
      <c r="D43" s="18"/>
      <c r="E43" s="23">
        <f>E17-E24+E32-E42</f>
        <v>16660.146999999997</v>
      </c>
    </row>
    <row r="44" spans="1:6" ht="12" thickTop="1" x14ac:dyDescent="0.2">
      <c r="E44" s="26"/>
    </row>
    <row r="45" spans="1:6" x14ac:dyDescent="0.2">
      <c r="E45" s="26"/>
    </row>
    <row r="46" spans="1:6" x14ac:dyDescent="0.2">
      <c r="E46" s="26"/>
    </row>
    <row r="47" spans="1:6" x14ac:dyDescent="0.2">
      <c r="E47" s="26"/>
    </row>
    <row r="48" spans="1:6" x14ac:dyDescent="0.2">
      <c r="A48" s="24" t="s">
        <v>116</v>
      </c>
      <c r="C48" s="24" t="s">
        <v>89</v>
      </c>
    </row>
    <row r="49" spans="3:3" x14ac:dyDescent="0.2">
      <c r="C49" s="24" t="s">
        <v>147</v>
      </c>
    </row>
    <row r="50" spans="3:3" x14ac:dyDescent="0.2">
      <c r="C50" s="24" t="s">
        <v>148</v>
      </c>
    </row>
    <row r="51" spans="3:3" x14ac:dyDescent="0.2">
      <c r="C51" s="24" t="s">
        <v>149</v>
      </c>
    </row>
    <row r="52" spans="3:3" x14ac:dyDescent="0.2">
      <c r="C52" s="24" t="s">
        <v>150</v>
      </c>
    </row>
    <row r="53" spans="3:3" x14ac:dyDescent="0.2">
      <c r="C53" s="24" t="s">
        <v>151</v>
      </c>
    </row>
    <row r="54" spans="3:3" x14ac:dyDescent="0.2">
      <c r="C54" s="24" t="s">
        <v>152</v>
      </c>
    </row>
    <row r="55" spans="3:3" x14ac:dyDescent="0.2">
      <c r="C55" s="24" t="s">
        <v>153</v>
      </c>
    </row>
    <row r="56" spans="3:3" x14ac:dyDescent="0.2">
      <c r="C56" s="24" t="s">
        <v>154</v>
      </c>
    </row>
    <row r="57" spans="3:3" x14ac:dyDescent="0.2">
      <c r="C57" s="24" t="s">
        <v>155</v>
      </c>
    </row>
  </sheetData>
  <mergeCells count="5">
    <mergeCell ref="A1:F1"/>
    <mergeCell ref="A2:F2"/>
    <mergeCell ref="A3:F3"/>
    <mergeCell ref="A4:F4"/>
    <mergeCell ref="A5:F5"/>
  </mergeCells>
  <phoneticPr fontId="5" type="noConversion"/>
  <pageMargins left="0.75" right="0.75" top="1" bottom="1" header="0.5" footer="0.5"/>
  <pageSetup scale="91" firstPageNumber="3" orientation="portrait" r:id="rId1"/>
  <headerFooter alignWithMargins="0">
    <oddHeader>&amp;C&amp;8Exhibit ASR 1.1
Schedule 4
Test Year Ending December 31, 2021
Utility: MidAmerican Energy Company
Docket No. NG22-___
Individual Responsible: Aimee S. Rooney</oddHeader>
    <oddFooter>&amp;C&amp;8Exhibit ASR 1.1, Schedule 4
Page 1 of 1</oddFooter>
  </headerFooter>
  <rowBreaks count="2" manualBreakCount="2">
    <brk id="348" max="65535" man="1"/>
    <brk id="435" max="65535" man="1"/>
  </rowBreaks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"/>
  <sheetViews>
    <sheetView view="pageLayout" zoomScaleNormal="100" workbookViewId="0">
      <selection activeCell="A6" sqref="A6"/>
    </sheetView>
  </sheetViews>
  <sheetFormatPr defaultColWidth="9.140625" defaultRowHeight="11.25" x14ac:dyDescent="0.2"/>
  <cols>
    <col min="1" max="1" width="5" style="24" customWidth="1"/>
    <col min="2" max="2" width="2.7109375" style="24" customWidth="1"/>
    <col min="3" max="3" width="33.140625" style="24" customWidth="1"/>
    <col min="4" max="4" width="2.7109375" style="24" customWidth="1"/>
    <col min="5" max="5" width="15.7109375" style="24" customWidth="1"/>
    <col min="6" max="6" width="39.5703125" style="24" bestFit="1" customWidth="1"/>
    <col min="7" max="16384" width="9.140625" style="24"/>
  </cols>
  <sheetData>
    <row r="1" spans="1:6" x14ac:dyDescent="0.2">
      <c r="A1" s="57"/>
      <c r="B1" s="57"/>
      <c r="C1" s="57"/>
      <c r="D1" s="57"/>
      <c r="E1" s="57"/>
      <c r="F1" s="57"/>
    </row>
    <row r="2" spans="1:6" x14ac:dyDescent="0.2">
      <c r="A2" s="57"/>
      <c r="B2" s="57"/>
      <c r="C2" s="57"/>
      <c r="D2" s="57"/>
      <c r="E2" s="57"/>
      <c r="F2" s="57"/>
    </row>
    <row r="3" spans="1:6" ht="22.5" customHeight="1" x14ac:dyDescent="0.2">
      <c r="A3" s="57" t="s">
        <v>156</v>
      </c>
      <c r="B3" s="57"/>
      <c r="C3" s="57"/>
      <c r="D3" s="57"/>
      <c r="E3" s="57"/>
      <c r="F3" s="57"/>
    </row>
    <row r="4" spans="1:6" x14ac:dyDescent="0.2">
      <c r="A4" s="57"/>
      <c r="B4" s="57"/>
      <c r="C4" s="57"/>
      <c r="D4" s="57"/>
      <c r="E4" s="57"/>
      <c r="F4" s="57"/>
    </row>
    <row r="5" spans="1:6" x14ac:dyDescent="0.2">
      <c r="A5" s="58" t="str">
        <f>'Sch 1'!A5:I5</f>
        <v>(Thousands of Dollars)</v>
      </c>
      <c r="B5" s="58"/>
      <c r="C5" s="58"/>
      <c r="D5" s="58"/>
      <c r="E5" s="58"/>
      <c r="F5" s="58"/>
    </row>
    <row r="6" spans="1:6" x14ac:dyDescent="0.2">
      <c r="A6" s="25"/>
    </row>
    <row r="7" spans="1:6" x14ac:dyDescent="0.2">
      <c r="A7" s="25"/>
    </row>
    <row r="8" spans="1:6" x14ac:dyDescent="0.2">
      <c r="A8" s="18" t="s">
        <v>4</v>
      </c>
    </row>
    <row r="9" spans="1:6" x14ac:dyDescent="0.2">
      <c r="A9" s="52" t="s">
        <v>5</v>
      </c>
      <c r="B9" s="18"/>
      <c r="C9" s="20" t="s">
        <v>6</v>
      </c>
      <c r="D9" s="18"/>
      <c r="E9" s="19" t="s">
        <v>28</v>
      </c>
    </row>
    <row r="10" spans="1:6" x14ac:dyDescent="0.2">
      <c r="A10" s="18"/>
      <c r="B10" s="18"/>
      <c r="C10" s="7" t="s">
        <v>34</v>
      </c>
      <c r="D10" s="7"/>
      <c r="E10" s="7" t="s">
        <v>35</v>
      </c>
    </row>
    <row r="11" spans="1:6" x14ac:dyDescent="0.2">
      <c r="A11" s="18"/>
      <c r="B11" s="18"/>
      <c r="C11" s="18"/>
      <c r="D11" s="18"/>
      <c r="E11" s="18"/>
    </row>
    <row r="12" spans="1:6" x14ac:dyDescent="0.2">
      <c r="A12" s="7">
        <v>1</v>
      </c>
      <c r="B12" s="18"/>
      <c r="C12" s="18" t="s">
        <v>81</v>
      </c>
      <c r="D12" s="18"/>
      <c r="E12" s="18"/>
    </row>
    <row r="13" spans="1:6" x14ac:dyDescent="0.2">
      <c r="A13" s="7">
        <f>A12+1</f>
        <v>2</v>
      </c>
      <c r="B13" s="18"/>
      <c r="C13" s="18" t="s">
        <v>82</v>
      </c>
      <c r="D13" s="18"/>
      <c r="E13" s="29">
        <v>0</v>
      </c>
      <c r="F13" s="18" t="s">
        <v>157</v>
      </c>
    </row>
    <row r="14" spans="1:6" x14ac:dyDescent="0.2">
      <c r="A14" s="7">
        <f>A13+1</f>
        <v>3</v>
      </c>
      <c r="B14" s="18"/>
      <c r="C14" s="18" t="s">
        <v>83</v>
      </c>
      <c r="D14" s="18"/>
      <c r="E14" s="28">
        <v>0</v>
      </c>
      <c r="F14" s="18" t="s">
        <v>158</v>
      </c>
    </row>
    <row r="15" spans="1:6" x14ac:dyDescent="0.2">
      <c r="A15" s="7">
        <f>+A14+1</f>
        <v>4</v>
      </c>
      <c r="B15" s="18"/>
      <c r="C15" s="18" t="s">
        <v>84</v>
      </c>
      <c r="D15" s="18"/>
      <c r="E15" s="28">
        <v>2565.0450000000001</v>
      </c>
      <c r="F15" s="18" t="s">
        <v>159</v>
      </c>
    </row>
    <row r="16" spans="1:6" x14ac:dyDescent="0.2">
      <c r="A16" s="7">
        <f>+A15+1</f>
        <v>5</v>
      </c>
      <c r="B16" s="18"/>
      <c r="C16" s="18" t="s">
        <v>85</v>
      </c>
      <c r="D16" s="18"/>
      <c r="E16" s="28">
        <v>0</v>
      </c>
      <c r="F16" s="18" t="s">
        <v>160</v>
      </c>
    </row>
    <row r="17" spans="1:6" x14ac:dyDescent="0.2">
      <c r="A17" s="7">
        <f>+A16+1</f>
        <v>6</v>
      </c>
      <c r="B17" s="18"/>
      <c r="C17" s="18" t="s">
        <v>28</v>
      </c>
      <c r="D17" s="18"/>
      <c r="E17" s="15">
        <f>SUM(E14:E16)</f>
        <v>2565.0450000000001</v>
      </c>
      <c r="F17" s="18"/>
    </row>
    <row r="18" spans="1:6" x14ac:dyDescent="0.2">
      <c r="A18" s="7"/>
      <c r="B18" s="18"/>
      <c r="C18" s="18"/>
      <c r="D18" s="18"/>
      <c r="E18" s="14"/>
    </row>
    <row r="19" spans="1:6" x14ac:dyDescent="0.2">
      <c r="A19" s="7">
        <f>+A17+1</f>
        <v>7</v>
      </c>
      <c r="B19" s="18"/>
      <c r="C19" s="18" t="s">
        <v>87</v>
      </c>
      <c r="D19" s="18"/>
      <c r="E19" s="14"/>
    </row>
    <row r="20" spans="1:6" x14ac:dyDescent="0.2">
      <c r="A20" s="7">
        <f>A19+1</f>
        <v>8</v>
      </c>
      <c r="B20" s="18"/>
      <c r="C20" s="18" t="s">
        <v>82</v>
      </c>
      <c r="D20" s="18"/>
      <c r="E20" s="28">
        <v>0</v>
      </c>
      <c r="F20" s="18" t="s">
        <v>161</v>
      </c>
    </row>
    <row r="21" spans="1:6" x14ac:dyDescent="0.2">
      <c r="A21" s="7">
        <f>A20+1</f>
        <v>9</v>
      </c>
      <c r="B21" s="18"/>
      <c r="C21" s="18" t="s">
        <v>83</v>
      </c>
      <c r="D21" s="18"/>
      <c r="E21" s="28">
        <v>0</v>
      </c>
      <c r="F21" s="18" t="s">
        <v>162</v>
      </c>
    </row>
    <row r="22" spans="1:6" x14ac:dyDescent="0.2">
      <c r="A22" s="7">
        <f>+A21+1</f>
        <v>10</v>
      </c>
      <c r="B22" s="18"/>
      <c r="C22" s="18" t="s">
        <v>84</v>
      </c>
      <c r="D22" s="18"/>
      <c r="E22" s="28">
        <v>31.507930000000002</v>
      </c>
      <c r="F22" s="18" t="s">
        <v>163</v>
      </c>
    </row>
    <row r="23" spans="1:6" x14ac:dyDescent="0.2">
      <c r="A23" s="7">
        <f>+A22+1</f>
        <v>11</v>
      </c>
      <c r="B23" s="18"/>
      <c r="C23" s="18" t="s">
        <v>85</v>
      </c>
      <c r="D23" s="18"/>
      <c r="E23" s="28">
        <v>0</v>
      </c>
      <c r="F23" s="18" t="s">
        <v>164</v>
      </c>
    </row>
    <row r="24" spans="1:6" x14ac:dyDescent="0.2">
      <c r="A24" s="7">
        <f>+A23+1</f>
        <v>12</v>
      </c>
      <c r="B24" s="18"/>
      <c r="C24" s="18" t="s">
        <v>28</v>
      </c>
      <c r="D24" s="18"/>
      <c r="E24" s="15">
        <f>SUM(E20:E23)</f>
        <v>31.507930000000002</v>
      </c>
      <c r="F24" s="18"/>
    </row>
    <row r="25" spans="1:6" x14ac:dyDescent="0.2">
      <c r="A25" s="7"/>
      <c r="B25" s="18"/>
      <c r="C25" s="18"/>
      <c r="D25" s="18"/>
      <c r="E25" s="13"/>
    </row>
    <row r="26" spans="1:6" x14ac:dyDescent="0.2">
      <c r="A26" s="7">
        <f>+A24+1</f>
        <v>13</v>
      </c>
      <c r="B26" s="18"/>
      <c r="C26" s="18" t="s">
        <v>42</v>
      </c>
      <c r="D26" s="18"/>
      <c r="E26" s="21"/>
    </row>
    <row r="27" spans="1:6" x14ac:dyDescent="0.2">
      <c r="A27" s="7">
        <f t="shared" ref="A27:A32" si="0">+A26+1</f>
        <v>14</v>
      </c>
      <c r="B27" s="18"/>
      <c r="C27" s="18" t="s">
        <v>43</v>
      </c>
      <c r="D27" s="18"/>
      <c r="E27" s="28">
        <v>0</v>
      </c>
      <c r="F27" s="18" t="s">
        <v>165</v>
      </c>
    </row>
    <row r="28" spans="1:6" x14ac:dyDescent="0.2">
      <c r="A28" s="7">
        <f t="shared" si="0"/>
        <v>15</v>
      </c>
      <c r="B28" s="18"/>
      <c r="C28" s="18" t="s">
        <v>44</v>
      </c>
      <c r="D28" s="18"/>
      <c r="E28" s="28">
        <v>0</v>
      </c>
      <c r="F28" s="18" t="s">
        <v>166</v>
      </c>
    </row>
    <row r="29" spans="1:6" x14ac:dyDescent="0.2">
      <c r="A29" s="7">
        <f t="shared" si="0"/>
        <v>16</v>
      </c>
      <c r="B29" s="18"/>
      <c r="C29" s="18" t="s">
        <v>45</v>
      </c>
      <c r="D29" s="18"/>
      <c r="E29" s="28">
        <v>0</v>
      </c>
      <c r="F29" s="18" t="s">
        <v>167</v>
      </c>
    </row>
    <row r="30" spans="1:6" x14ac:dyDescent="0.2">
      <c r="A30" s="7">
        <f t="shared" si="0"/>
        <v>17</v>
      </c>
      <c r="B30" s="18"/>
      <c r="C30" s="18" t="s">
        <v>47</v>
      </c>
      <c r="D30" s="18"/>
      <c r="E30" s="28">
        <v>0</v>
      </c>
      <c r="F30" s="18" t="s">
        <v>168</v>
      </c>
    </row>
    <row r="31" spans="1:6" x14ac:dyDescent="0.2">
      <c r="A31" s="7">
        <f t="shared" si="0"/>
        <v>18</v>
      </c>
      <c r="B31" s="18"/>
      <c r="C31" s="18" t="s">
        <v>88</v>
      </c>
      <c r="D31" s="18"/>
      <c r="E31" s="28">
        <v>0</v>
      </c>
      <c r="F31" s="18" t="s">
        <v>169</v>
      </c>
    </row>
    <row r="32" spans="1:6" x14ac:dyDescent="0.2">
      <c r="A32" s="7">
        <f t="shared" si="0"/>
        <v>19</v>
      </c>
      <c r="B32" s="18"/>
      <c r="C32" s="18" t="s">
        <v>48</v>
      </c>
      <c r="D32" s="18"/>
      <c r="E32" s="22">
        <f>SUM(E27:E31)</f>
        <v>0</v>
      </c>
    </row>
    <row r="33" spans="1:6" x14ac:dyDescent="0.2">
      <c r="A33" s="7"/>
      <c r="B33" s="18"/>
      <c r="C33" s="18"/>
      <c r="D33" s="18"/>
      <c r="E33" s="21"/>
    </row>
    <row r="34" spans="1:6" x14ac:dyDescent="0.2">
      <c r="A34" s="7">
        <f>+A32+1</f>
        <v>20</v>
      </c>
      <c r="B34" s="18"/>
      <c r="C34" s="18" t="s">
        <v>49</v>
      </c>
      <c r="D34" s="18"/>
      <c r="E34" s="21"/>
    </row>
    <row r="35" spans="1:6" x14ac:dyDescent="0.2">
      <c r="A35" s="7">
        <f t="shared" ref="A35:A43" si="1">+A34+1</f>
        <v>21</v>
      </c>
      <c r="B35" s="18"/>
      <c r="C35" s="18" t="s">
        <v>50</v>
      </c>
      <c r="D35" s="18"/>
      <c r="E35" s="28">
        <v>4.3249699999999995</v>
      </c>
      <c r="F35" s="18" t="s">
        <v>170</v>
      </c>
    </row>
    <row r="36" spans="1:6" x14ac:dyDescent="0.2">
      <c r="A36" s="7">
        <f t="shared" si="1"/>
        <v>22</v>
      </c>
      <c r="B36" s="18"/>
      <c r="C36" s="18" t="s">
        <v>51</v>
      </c>
      <c r="D36" s="18"/>
      <c r="E36" s="28">
        <v>0</v>
      </c>
      <c r="F36" s="18" t="s">
        <v>171</v>
      </c>
    </row>
    <row r="37" spans="1:6" x14ac:dyDescent="0.2">
      <c r="A37" s="7">
        <f t="shared" si="1"/>
        <v>23</v>
      </c>
      <c r="B37" s="18"/>
      <c r="C37" s="18" t="s">
        <v>52</v>
      </c>
      <c r="D37" s="18"/>
      <c r="E37" s="28">
        <v>0</v>
      </c>
      <c r="F37" s="18" t="s">
        <v>172</v>
      </c>
    </row>
    <row r="38" spans="1:6" x14ac:dyDescent="0.2">
      <c r="A38" s="7">
        <f t="shared" si="1"/>
        <v>24</v>
      </c>
      <c r="B38" s="18"/>
      <c r="C38" s="18" t="s">
        <v>53</v>
      </c>
      <c r="D38" s="18"/>
      <c r="E38" s="28">
        <v>0</v>
      </c>
      <c r="F38" s="18" t="s">
        <v>173</v>
      </c>
    </row>
    <row r="39" spans="1:6" x14ac:dyDescent="0.2">
      <c r="A39" s="7">
        <f t="shared" si="1"/>
        <v>25</v>
      </c>
      <c r="B39" s="18"/>
      <c r="C39" s="18" t="s">
        <v>54</v>
      </c>
      <c r="D39" s="18"/>
      <c r="E39" s="28">
        <v>0</v>
      </c>
      <c r="F39" s="18" t="s">
        <v>174</v>
      </c>
    </row>
    <row r="40" spans="1:6" x14ac:dyDescent="0.2">
      <c r="A40" s="7">
        <f t="shared" si="1"/>
        <v>26</v>
      </c>
      <c r="B40" s="18"/>
      <c r="C40" s="18" t="s">
        <v>55</v>
      </c>
      <c r="D40" s="18"/>
      <c r="E40" s="28">
        <v>0</v>
      </c>
      <c r="F40" s="18" t="s">
        <v>175</v>
      </c>
    </row>
    <row r="41" spans="1:6" x14ac:dyDescent="0.2">
      <c r="A41" s="7">
        <f t="shared" si="1"/>
        <v>27</v>
      </c>
      <c r="B41" s="18"/>
      <c r="C41" s="18" t="s">
        <v>56</v>
      </c>
      <c r="D41" s="18"/>
      <c r="E41" s="28">
        <v>0</v>
      </c>
      <c r="F41" s="18" t="s">
        <v>176</v>
      </c>
    </row>
    <row r="42" spans="1:6" x14ac:dyDescent="0.2">
      <c r="A42" s="7">
        <f t="shared" si="1"/>
        <v>28</v>
      </c>
      <c r="B42" s="18"/>
      <c r="C42" s="18" t="s">
        <v>57</v>
      </c>
      <c r="D42" s="18"/>
      <c r="E42" s="28">
        <f>SUM(E35:E41)</f>
        <v>4.3249699999999995</v>
      </c>
    </row>
    <row r="43" spans="1:6" ht="12" thickBot="1" x14ac:dyDescent="0.25">
      <c r="A43" s="7">
        <f t="shared" si="1"/>
        <v>29</v>
      </c>
      <c r="B43" s="18"/>
      <c r="C43" s="18" t="s">
        <v>58</v>
      </c>
      <c r="D43" s="18"/>
      <c r="E43" s="23">
        <f>E17-E24+E32-E42</f>
        <v>2529.2120999999997</v>
      </c>
    </row>
    <row r="44" spans="1:6" ht="12" thickTop="1" x14ac:dyDescent="0.2">
      <c r="E44" s="26"/>
    </row>
    <row r="45" spans="1:6" x14ac:dyDescent="0.2">
      <c r="E45" s="26"/>
    </row>
    <row r="46" spans="1:6" x14ac:dyDescent="0.2">
      <c r="E46" s="26"/>
    </row>
    <row r="47" spans="1:6" x14ac:dyDescent="0.2">
      <c r="E47" s="26"/>
    </row>
    <row r="48" spans="1:6" x14ac:dyDescent="0.2">
      <c r="A48" s="24" t="s">
        <v>116</v>
      </c>
      <c r="C48" s="24" t="s">
        <v>89</v>
      </c>
    </row>
    <row r="49" spans="3:3" x14ac:dyDescent="0.2">
      <c r="C49" s="24" t="s">
        <v>177</v>
      </c>
    </row>
    <row r="50" spans="3:3" x14ac:dyDescent="0.2">
      <c r="C50" s="24" t="s">
        <v>178</v>
      </c>
    </row>
    <row r="51" spans="3:3" x14ac:dyDescent="0.2">
      <c r="C51" s="24" t="s">
        <v>179</v>
      </c>
    </row>
    <row r="52" spans="3:3" x14ac:dyDescent="0.2">
      <c r="C52" s="24" t="s">
        <v>180</v>
      </c>
    </row>
    <row r="53" spans="3:3" x14ac:dyDescent="0.2">
      <c r="C53" s="24" t="s">
        <v>181</v>
      </c>
    </row>
    <row r="54" spans="3:3" x14ac:dyDescent="0.2">
      <c r="C54" s="24" t="s">
        <v>182</v>
      </c>
    </row>
    <row r="55" spans="3:3" x14ac:dyDescent="0.2">
      <c r="C55" s="24" t="s">
        <v>183</v>
      </c>
    </row>
    <row r="56" spans="3:3" x14ac:dyDescent="0.2">
      <c r="C56" s="24" t="s">
        <v>184</v>
      </c>
    </row>
    <row r="57" spans="3:3" x14ac:dyDescent="0.2">
      <c r="C57" s="24" t="s">
        <v>185</v>
      </c>
    </row>
  </sheetData>
  <mergeCells count="5">
    <mergeCell ref="A1:F1"/>
    <mergeCell ref="A2:F2"/>
    <mergeCell ref="A3:F3"/>
    <mergeCell ref="A4:F4"/>
    <mergeCell ref="A5:F5"/>
  </mergeCells>
  <pageMargins left="0.75" right="0.75" top="1" bottom="1" header="0.5" footer="0.5"/>
  <pageSetup scale="91" firstPageNumber="3" orientation="portrait" r:id="rId1"/>
  <headerFooter alignWithMargins="0">
    <oddHeader>&amp;C&amp;8Exhibit ASR 1.1
Schedule 5
Test Year Ending December 31, 2021
Utility: MidAmerican Energy Company
Docket No. NG22-___
Individual Responsible: Aimee S. Rooney</oddHeader>
    <oddFooter>&amp;C&amp;8Exhibit ASR 1.1, Schedule 5
Page 1 of 1</oddFooter>
  </headerFooter>
  <rowBreaks count="2" manualBreakCount="2">
    <brk id="348" max="65535" man="1"/>
    <brk id="435" max="65535" man="1"/>
  </rowBreaks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26021-8F44-4C0D-A9C5-D1DC7F9848F6}">
  <dimension ref="A1:F57"/>
  <sheetViews>
    <sheetView view="pageLayout" zoomScaleNormal="100" workbookViewId="0">
      <selection sqref="A1:F1"/>
    </sheetView>
  </sheetViews>
  <sheetFormatPr defaultColWidth="9.140625" defaultRowHeight="11.25" x14ac:dyDescent="0.2"/>
  <cols>
    <col min="1" max="1" width="5" style="24" customWidth="1"/>
    <col min="2" max="2" width="2.7109375" style="24" customWidth="1"/>
    <col min="3" max="3" width="33.140625" style="24" customWidth="1"/>
    <col min="4" max="4" width="2.7109375" style="24" customWidth="1"/>
    <col min="5" max="5" width="15.7109375" style="24" customWidth="1"/>
    <col min="6" max="6" width="39.5703125" style="24" bestFit="1" customWidth="1"/>
    <col min="7" max="16384" width="9.140625" style="24"/>
  </cols>
  <sheetData>
    <row r="1" spans="1:6" x14ac:dyDescent="0.2">
      <c r="A1" s="57"/>
      <c r="B1" s="57"/>
      <c r="C1" s="57"/>
      <c r="D1" s="57"/>
      <c r="E1" s="57"/>
      <c r="F1" s="57"/>
    </row>
    <row r="2" spans="1:6" x14ac:dyDescent="0.2">
      <c r="A2" s="57"/>
      <c r="B2" s="57"/>
      <c r="C2" s="57"/>
      <c r="D2" s="57"/>
      <c r="E2" s="57"/>
      <c r="F2" s="57"/>
    </row>
    <row r="3" spans="1:6" ht="24" customHeight="1" x14ac:dyDescent="0.2">
      <c r="A3" s="57" t="s">
        <v>186</v>
      </c>
      <c r="B3" s="57"/>
      <c r="C3" s="57"/>
      <c r="D3" s="57"/>
      <c r="E3" s="57"/>
      <c r="F3" s="57"/>
    </row>
    <row r="4" spans="1:6" x14ac:dyDescent="0.2">
      <c r="A4" s="57"/>
      <c r="B4" s="57"/>
      <c r="C4" s="57"/>
      <c r="D4" s="57"/>
      <c r="E4" s="57"/>
      <c r="F4" s="57"/>
    </row>
    <row r="5" spans="1:6" x14ac:dyDescent="0.2">
      <c r="A5" s="58" t="str">
        <f>'Sch 1'!A5:I5</f>
        <v>(Thousands of Dollars)</v>
      </c>
      <c r="B5" s="58"/>
      <c r="C5" s="58"/>
      <c r="D5" s="58"/>
      <c r="E5" s="58"/>
      <c r="F5" s="58"/>
    </row>
    <row r="6" spans="1:6" x14ac:dyDescent="0.2">
      <c r="A6" s="25"/>
    </row>
    <row r="7" spans="1:6" x14ac:dyDescent="0.2">
      <c r="A7" s="25"/>
    </row>
    <row r="8" spans="1:6" x14ac:dyDescent="0.2">
      <c r="A8" s="18" t="s">
        <v>4</v>
      </c>
    </row>
    <row r="9" spans="1:6" x14ac:dyDescent="0.2">
      <c r="A9" s="52" t="s">
        <v>5</v>
      </c>
      <c r="B9" s="18"/>
      <c r="C9" s="20" t="s">
        <v>6</v>
      </c>
      <c r="D9" s="18"/>
      <c r="E9" s="19" t="s">
        <v>28</v>
      </c>
    </row>
    <row r="10" spans="1:6" x14ac:dyDescent="0.2">
      <c r="A10" s="18"/>
      <c r="B10" s="18"/>
      <c r="C10" s="7" t="s">
        <v>34</v>
      </c>
      <c r="D10" s="7"/>
      <c r="E10" s="7" t="s">
        <v>35</v>
      </c>
    </row>
    <row r="11" spans="1:6" x14ac:dyDescent="0.2">
      <c r="A11" s="18"/>
      <c r="B11" s="18"/>
      <c r="C11" s="18"/>
      <c r="D11" s="18"/>
      <c r="E11" s="18"/>
    </row>
    <row r="12" spans="1:6" x14ac:dyDescent="0.2">
      <c r="A12" s="7">
        <v>1</v>
      </c>
      <c r="B12" s="18"/>
      <c r="C12" s="18" t="s">
        <v>81</v>
      </c>
      <c r="D12" s="18"/>
      <c r="E12" s="18"/>
    </row>
    <row r="13" spans="1:6" x14ac:dyDescent="0.2">
      <c r="A13" s="7">
        <f>A12+1</f>
        <v>2</v>
      </c>
      <c r="B13" s="18"/>
      <c r="C13" s="18" t="s">
        <v>82</v>
      </c>
      <c r="D13" s="18"/>
      <c r="E13" s="29">
        <v>2332.06</v>
      </c>
      <c r="F13" s="18" t="s">
        <v>187</v>
      </c>
    </row>
    <row r="14" spans="1:6" x14ac:dyDescent="0.2">
      <c r="A14" s="7">
        <f>A13+1</f>
        <v>3</v>
      </c>
      <c r="B14" s="18"/>
      <c r="C14" s="18" t="s">
        <v>83</v>
      </c>
      <c r="D14" s="18"/>
      <c r="E14" s="28">
        <v>0</v>
      </c>
      <c r="F14" s="18" t="s">
        <v>188</v>
      </c>
    </row>
    <row r="15" spans="1:6" x14ac:dyDescent="0.2">
      <c r="A15" s="7">
        <f>+A14+1</f>
        <v>4</v>
      </c>
      <c r="B15" s="18"/>
      <c r="C15" s="18" t="s">
        <v>84</v>
      </c>
      <c r="D15" s="18"/>
      <c r="E15" s="28">
        <v>0</v>
      </c>
      <c r="F15" s="18" t="s">
        <v>189</v>
      </c>
    </row>
    <row r="16" spans="1:6" x14ac:dyDescent="0.2">
      <c r="A16" s="7">
        <f>+A15+1</f>
        <v>5</v>
      </c>
      <c r="B16" s="18"/>
      <c r="C16" s="18" t="s">
        <v>85</v>
      </c>
      <c r="D16" s="18"/>
      <c r="E16" s="28">
        <v>0</v>
      </c>
      <c r="F16" s="18" t="s">
        <v>190</v>
      </c>
    </row>
    <row r="17" spans="1:6" x14ac:dyDescent="0.2">
      <c r="A17" s="7">
        <f>+A16+1</f>
        <v>6</v>
      </c>
      <c r="B17" s="18"/>
      <c r="C17" s="18" t="s">
        <v>28</v>
      </c>
      <c r="D17" s="18"/>
      <c r="E17" s="15">
        <f>SUM(E13:E16)</f>
        <v>2332.06</v>
      </c>
      <c r="F17" s="18"/>
    </row>
    <row r="18" spans="1:6" x14ac:dyDescent="0.2">
      <c r="A18" s="7"/>
      <c r="B18" s="18"/>
      <c r="C18" s="18"/>
      <c r="D18" s="18"/>
      <c r="E18" s="14"/>
    </row>
    <row r="19" spans="1:6" x14ac:dyDescent="0.2">
      <c r="A19" s="7">
        <f>+A17+1</f>
        <v>7</v>
      </c>
      <c r="B19" s="18"/>
      <c r="C19" s="18" t="s">
        <v>87</v>
      </c>
      <c r="D19" s="18"/>
      <c r="E19" s="14"/>
    </row>
    <row r="20" spans="1:6" x14ac:dyDescent="0.2">
      <c r="A20" s="7">
        <f>A19+1</f>
        <v>8</v>
      </c>
      <c r="B20" s="18"/>
      <c r="C20" s="18" t="s">
        <v>82</v>
      </c>
      <c r="D20" s="18"/>
      <c r="E20" s="28">
        <v>126.31992</v>
      </c>
      <c r="F20" s="18" t="s">
        <v>191</v>
      </c>
    </row>
    <row r="21" spans="1:6" x14ac:dyDescent="0.2">
      <c r="A21" s="7">
        <f>A20+1</f>
        <v>9</v>
      </c>
      <c r="B21" s="18"/>
      <c r="C21" s="18" t="s">
        <v>83</v>
      </c>
      <c r="D21" s="18"/>
      <c r="E21" s="28">
        <v>0</v>
      </c>
      <c r="F21" s="18" t="s">
        <v>192</v>
      </c>
    </row>
    <row r="22" spans="1:6" x14ac:dyDescent="0.2">
      <c r="A22" s="7">
        <f>+A21+1</f>
        <v>10</v>
      </c>
      <c r="B22" s="18"/>
      <c r="C22" s="18" t="s">
        <v>84</v>
      </c>
      <c r="D22" s="18"/>
      <c r="E22" s="28">
        <v>0</v>
      </c>
      <c r="F22" s="18" t="s">
        <v>193</v>
      </c>
    </row>
    <row r="23" spans="1:6" x14ac:dyDescent="0.2">
      <c r="A23" s="7">
        <f>+A22+1</f>
        <v>11</v>
      </c>
      <c r="B23" s="18"/>
      <c r="C23" s="18" t="s">
        <v>85</v>
      </c>
      <c r="D23" s="18"/>
      <c r="E23" s="28">
        <v>0</v>
      </c>
      <c r="F23" s="18" t="s">
        <v>194</v>
      </c>
    </row>
    <row r="24" spans="1:6" x14ac:dyDescent="0.2">
      <c r="A24" s="7">
        <f>+A23+1</f>
        <v>12</v>
      </c>
      <c r="B24" s="18"/>
      <c r="C24" s="18" t="s">
        <v>28</v>
      </c>
      <c r="D24" s="18"/>
      <c r="E24" s="15">
        <f>SUM(E20:E23)</f>
        <v>126.31992</v>
      </c>
      <c r="F24" s="18"/>
    </row>
    <row r="25" spans="1:6" x14ac:dyDescent="0.2">
      <c r="A25" s="7"/>
      <c r="B25" s="18"/>
      <c r="C25" s="18"/>
      <c r="D25" s="18"/>
      <c r="E25" s="13"/>
    </row>
    <row r="26" spans="1:6" x14ac:dyDescent="0.2">
      <c r="A26" s="7">
        <f>+A24+1</f>
        <v>13</v>
      </c>
      <c r="B26" s="18"/>
      <c r="C26" s="18" t="s">
        <v>42</v>
      </c>
      <c r="D26" s="18"/>
      <c r="E26" s="21"/>
    </row>
    <row r="27" spans="1:6" x14ac:dyDescent="0.2">
      <c r="A27" s="7">
        <f t="shared" ref="A27:A32" si="0">+A26+1</f>
        <v>14</v>
      </c>
      <c r="B27" s="18"/>
      <c r="C27" s="18" t="s">
        <v>43</v>
      </c>
      <c r="D27" s="18"/>
      <c r="E27" s="28">
        <v>0</v>
      </c>
      <c r="F27" s="18" t="s">
        <v>195</v>
      </c>
    </row>
    <row r="28" spans="1:6" x14ac:dyDescent="0.2">
      <c r="A28" s="7">
        <f t="shared" si="0"/>
        <v>15</v>
      </c>
      <c r="B28" s="18"/>
      <c r="C28" s="18" t="s">
        <v>44</v>
      </c>
      <c r="D28" s="18"/>
      <c r="E28" s="28">
        <v>0</v>
      </c>
      <c r="F28" s="18" t="s">
        <v>196</v>
      </c>
    </row>
    <row r="29" spans="1:6" x14ac:dyDescent="0.2">
      <c r="A29" s="7">
        <f t="shared" si="0"/>
        <v>16</v>
      </c>
      <c r="B29" s="18"/>
      <c r="C29" s="18" t="s">
        <v>45</v>
      </c>
      <c r="D29" s="18"/>
      <c r="E29" s="28">
        <v>0</v>
      </c>
      <c r="F29" s="18" t="s">
        <v>197</v>
      </c>
    </row>
    <row r="30" spans="1:6" x14ac:dyDescent="0.2">
      <c r="A30" s="7">
        <f t="shared" si="0"/>
        <v>17</v>
      </c>
      <c r="B30" s="18"/>
      <c r="C30" s="18" t="s">
        <v>47</v>
      </c>
      <c r="D30" s="18"/>
      <c r="E30" s="28">
        <v>0</v>
      </c>
      <c r="F30" s="18" t="s">
        <v>198</v>
      </c>
    </row>
    <row r="31" spans="1:6" x14ac:dyDescent="0.2">
      <c r="A31" s="7">
        <f t="shared" si="0"/>
        <v>18</v>
      </c>
      <c r="B31" s="18"/>
      <c r="C31" s="18" t="s">
        <v>88</v>
      </c>
      <c r="D31" s="18"/>
      <c r="E31" s="28">
        <v>0</v>
      </c>
      <c r="F31" s="18" t="s">
        <v>199</v>
      </c>
    </row>
    <row r="32" spans="1:6" x14ac:dyDescent="0.2">
      <c r="A32" s="7">
        <f t="shared" si="0"/>
        <v>19</v>
      </c>
      <c r="B32" s="18"/>
      <c r="C32" s="18" t="s">
        <v>48</v>
      </c>
      <c r="D32" s="18"/>
      <c r="E32" s="22">
        <f>SUM(E27:E31)</f>
        <v>0</v>
      </c>
    </row>
    <row r="33" spans="1:6" x14ac:dyDescent="0.2">
      <c r="A33" s="7"/>
      <c r="B33" s="18"/>
      <c r="C33" s="18"/>
      <c r="D33" s="18"/>
      <c r="E33" s="21"/>
    </row>
    <row r="34" spans="1:6" x14ac:dyDescent="0.2">
      <c r="A34" s="7">
        <f>+A32+1</f>
        <v>20</v>
      </c>
      <c r="B34" s="18"/>
      <c r="C34" s="18" t="s">
        <v>49</v>
      </c>
      <c r="D34" s="18"/>
      <c r="E34" s="21"/>
    </row>
    <row r="35" spans="1:6" x14ac:dyDescent="0.2">
      <c r="A35" s="7">
        <f t="shared" ref="A35:A43" si="1">+A34+1</f>
        <v>21</v>
      </c>
      <c r="B35" s="18"/>
      <c r="C35" s="18" t="s">
        <v>50</v>
      </c>
      <c r="D35" s="18"/>
      <c r="E35" s="28">
        <v>61.89683999999999</v>
      </c>
      <c r="F35" s="18" t="s">
        <v>200</v>
      </c>
    </row>
    <row r="36" spans="1:6" x14ac:dyDescent="0.2">
      <c r="A36" s="7">
        <f t="shared" si="1"/>
        <v>22</v>
      </c>
      <c r="B36" s="18"/>
      <c r="C36" s="18" t="s">
        <v>51</v>
      </c>
      <c r="D36" s="18"/>
      <c r="E36" s="28">
        <v>0</v>
      </c>
      <c r="F36" s="18" t="s">
        <v>201</v>
      </c>
    </row>
    <row r="37" spans="1:6" x14ac:dyDescent="0.2">
      <c r="A37" s="7">
        <f t="shared" si="1"/>
        <v>23</v>
      </c>
      <c r="B37" s="18"/>
      <c r="C37" s="18" t="s">
        <v>52</v>
      </c>
      <c r="D37" s="18"/>
      <c r="E37" s="28">
        <v>0</v>
      </c>
      <c r="F37" s="18" t="s">
        <v>202</v>
      </c>
    </row>
    <row r="38" spans="1:6" x14ac:dyDescent="0.2">
      <c r="A38" s="7">
        <f t="shared" si="1"/>
        <v>24</v>
      </c>
      <c r="B38" s="18"/>
      <c r="C38" s="18" t="s">
        <v>53</v>
      </c>
      <c r="D38" s="18"/>
      <c r="E38" s="28">
        <v>0</v>
      </c>
      <c r="F38" s="18" t="s">
        <v>203</v>
      </c>
    </row>
    <row r="39" spans="1:6" x14ac:dyDescent="0.2">
      <c r="A39" s="7">
        <f t="shared" si="1"/>
        <v>25</v>
      </c>
      <c r="B39" s="18"/>
      <c r="C39" s="18" t="s">
        <v>54</v>
      </c>
      <c r="D39" s="18"/>
      <c r="E39" s="28">
        <v>0</v>
      </c>
      <c r="F39" s="18" t="s">
        <v>204</v>
      </c>
    </row>
    <row r="40" spans="1:6" x14ac:dyDescent="0.2">
      <c r="A40" s="7">
        <f t="shared" si="1"/>
        <v>26</v>
      </c>
      <c r="B40" s="18"/>
      <c r="C40" s="18" t="s">
        <v>55</v>
      </c>
      <c r="D40" s="18"/>
      <c r="E40" s="28">
        <v>0</v>
      </c>
      <c r="F40" s="18" t="s">
        <v>205</v>
      </c>
    </row>
    <row r="41" spans="1:6" x14ac:dyDescent="0.2">
      <c r="A41" s="7">
        <f t="shared" si="1"/>
        <v>27</v>
      </c>
      <c r="B41" s="18"/>
      <c r="C41" s="18" t="s">
        <v>56</v>
      </c>
      <c r="D41" s="18"/>
      <c r="E41" s="28">
        <v>0</v>
      </c>
      <c r="F41" s="18" t="s">
        <v>206</v>
      </c>
    </row>
    <row r="42" spans="1:6" x14ac:dyDescent="0.2">
      <c r="A42" s="7">
        <f t="shared" si="1"/>
        <v>28</v>
      </c>
      <c r="B42" s="18"/>
      <c r="C42" s="18" t="s">
        <v>57</v>
      </c>
      <c r="D42" s="18"/>
      <c r="E42" s="28">
        <f>SUM(E35:E41)</f>
        <v>61.89683999999999</v>
      </c>
    </row>
    <row r="43" spans="1:6" ht="12" thickBot="1" x14ac:dyDescent="0.25">
      <c r="A43" s="7">
        <f t="shared" si="1"/>
        <v>29</v>
      </c>
      <c r="B43" s="18"/>
      <c r="C43" s="18" t="s">
        <v>58</v>
      </c>
      <c r="D43" s="18"/>
      <c r="E43" s="23">
        <f>E17-E24+E32-E42</f>
        <v>2143.8432400000002</v>
      </c>
    </row>
    <row r="44" spans="1:6" ht="12" thickTop="1" x14ac:dyDescent="0.2">
      <c r="E44" s="26"/>
    </row>
    <row r="45" spans="1:6" x14ac:dyDescent="0.2">
      <c r="E45" s="26"/>
    </row>
    <row r="46" spans="1:6" x14ac:dyDescent="0.2">
      <c r="E46" s="26"/>
    </row>
    <row r="47" spans="1:6" x14ac:dyDescent="0.2">
      <c r="E47" s="26"/>
    </row>
    <row r="48" spans="1:6" x14ac:dyDescent="0.2">
      <c r="A48" s="24" t="s">
        <v>116</v>
      </c>
      <c r="C48" s="24" t="s">
        <v>89</v>
      </c>
    </row>
    <row r="49" spans="3:3" x14ac:dyDescent="0.2">
      <c r="C49" s="24" t="s">
        <v>207</v>
      </c>
    </row>
    <row r="50" spans="3:3" x14ac:dyDescent="0.2">
      <c r="C50" s="24" t="s">
        <v>208</v>
      </c>
    </row>
    <row r="51" spans="3:3" x14ac:dyDescent="0.2">
      <c r="C51" s="24" t="s">
        <v>209</v>
      </c>
    </row>
    <row r="52" spans="3:3" x14ac:dyDescent="0.2">
      <c r="C52" s="24" t="s">
        <v>210</v>
      </c>
    </row>
    <row r="53" spans="3:3" x14ac:dyDescent="0.2">
      <c r="C53" s="24" t="s">
        <v>211</v>
      </c>
    </row>
    <row r="54" spans="3:3" x14ac:dyDescent="0.2">
      <c r="C54" s="24" t="s">
        <v>212</v>
      </c>
    </row>
    <row r="55" spans="3:3" x14ac:dyDescent="0.2">
      <c r="C55" s="24" t="s">
        <v>213</v>
      </c>
    </row>
    <row r="56" spans="3:3" x14ac:dyDescent="0.2">
      <c r="C56" s="24" t="s">
        <v>214</v>
      </c>
    </row>
    <row r="57" spans="3:3" x14ac:dyDescent="0.2">
      <c r="C57" s="24" t="s">
        <v>215</v>
      </c>
    </row>
  </sheetData>
  <mergeCells count="5">
    <mergeCell ref="A1:F1"/>
    <mergeCell ref="A2:F2"/>
    <mergeCell ref="A3:F3"/>
    <mergeCell ref="A4:F4"/>
    <mergeCell ref="A5:F5"/>
  </mergeCells>
  <pageMargins left="0.75" right="0.75" top="1" bottom="1" header="0.5" footer="0.5"/>
  <pageSetup scale="91" firstPageNumber="3" orientation="portrait" r:id="rId1"/>
  <headerFooter alignWithMargins="0">
    <oddHeader>&amp;C&amp;8Exhibit ASR 1.1
Schedule 6
Test Year Ending December 31, 2021
Utility: MidAmerican Energy Company
Docket No. NG22-___
Individual Responsible: Aimee S. Rooney</oddHeader>
    <oddFooter>&amp;C&amp;8Exhibit ASR 1.1, Schedule 6
Page 1 of 1</oddFooter>
  </headerFooter>
  <rowBreaks count="2" manualBreakCount="2">
    <brk id="348" max="65535" man="1"/>
    <brk id="435" max="65535" man="1"/>
  </rowBreaks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59F63-CD87-4A97-B8A0-273300B10DAA}">
  <dimension ref="A1:F57"/>
  <sheetViews>
    <sheetView view="pageLayout" zoomScaleNormal="100" workbookViewId="0">
      <selection sqref="A1:F1"/>
    </sheetView>
  </sheetViews>
  <sheetFormatPr defaultColWidth="9.140625" defaultRowHeight="11.25" x14ac:dyDescent="0.2"/>
  <cols>
    <col min="1" max="1" width="5" style="24" customWidth="1"/>
    <col min="2" max="2" width="2.7109375" style="24" customWidth="1"/>
    <col min="3" max="3" width="33.140625" style="24" customWidth="1"/>
    <col min="4" max="4" width="2.7109375" style="24" customWidth="1"/>
    <col min="5" max="5" width="15.7109375" style="24" customWidth="1"/>
    <col min="6" max="6" width="39.5703125" style="24" bestFit="1" customWidth="1"/>
    <col min="7" max="16384" width="9.140625" style="24"/>
  </cols>
  <sheetData>
    <row r="1" spans="1:6" x14ac:dyDescent="0.2">
      <c r="A1" s="57"/>
      <c r="B1" s="57"/>
      <c r="C1" s="57"/>
      <c r="D1" s="57"/>
      <c r="E1" s="57"/>
      <c r="F1" s="57"/>
    </row>
    <row r="2" spans="1:6" x14ac:dyDescent="0.2">
      <c r="A2" s="57"/>
      <c r="B2" s="57"/>
      <c r="C2" s="57"/>
      <c r="D2" s="57"/>
      <c r="E2" s="57"/>
      <c r="F2" s="57"/>
    </row>
    <row r="3" spans="1:6" ht="23.25" customHeight="1" x14ac:dyDescent="0.2">
      <c r="A3" s="57" t="s">
        <v>216</v>
      </c>
      <c r="B3" s="57"/>
      <c r="C3" s="57"/>
      <c r="D3" s="57"/>
      <c r="E3" s="57"/>
      <c r="F3" s="57"/>
    </row>
    <row r="4" spans="1:6" x14ac:dyDescent="0.2">
      <c r="A4" s="57"/>
      <c r="B4" s="57"/>
      <c r="C4" s="57"/>
      <c r="D4" s="57"/>
      <c r="E4" s="57"/>
      <c r="F4" s="57"/>
    </row>
    <row r="5" spans="1:6" x14ac:dyDescent="0.2">
      <c r="A5" s="58" t="str">
        <f>'Sch 1'!A5:I5</f>
        <v>(Thousands of Dollars)</v>
      </c>
      <c r="B5" s="58"/>
      <c r="C5" s="58"/>
      <c r="D5" s="58"/>
      <c r="E5" s="58"/>
      <c r="F5" s="58"/>
    </row>
    <row r="6" spans="1:6" x14ac:dyDescent="0.2">
      <c r="A6" s="25"/>
    </row>
    <row r="7" spans="1:6" x14ac:dyDescent="0.2">
      <c r="A7" s="25"/>
    </row>
    <row r="8" spans="1:6" x14ac:dyDescent="0.2">
      <c r="A8" s="18" t="s">
        <v>4</v>
      </c>
    </row>
    <row r="9" spans="1:6" x14ac:dyDescent="0.2">
      <c r="A9" s="52" t="s">
        <v>5</v>
      </c>
      <c r="B9" s="18"/>
      <c r="C9" s="20" t="s">
        <v>6</v>
      </c>
      <c r="D9" s="18"/>
      <c r="E9" s="19" t="s">
        <v>28</v>
      </c>
    </row>
    <row r="10" spans="1:6" x14ac:dyDescent="0.2">
      <c r="A10" s="18"/>
      <c r="B10" s="18"/>
      <c r="C10" s="7" t="s">
        <v>34</v>
      </c>
      <c r="D10" s="7"/>
      <c r="E10" s="7" t="s">
        <v>35</v>
      </c>
    </row>
    <row r="11" spans="1:6" x14ac:dyDescent="0.2">
      <c r="A11" s="18"/>
      <c r="B11" s="18"/>
      <c r="C11" s="18"/>
      <c r="D11" s="18"/>
      <c r="E11" s="18"/>
    </row>
    <row r="12" spans="1:6" x14ac:dyDescent="0.2">
      <c r="A12" s="7">
        <v>1</v>
      </c>
      <c r="B12" s="18"/>
      <c r="C12" s="18" t="s">
        <v>81</v>
      </c>
      <c r="D12" s="18"/>
      <c r="E12" s="18"/>
    </row>
    <row r="13" spans="1:6" x14ac:dyDescent="0.2">
      <c r="A13" s="7">
        <f>A12+1</f>
        <v>2</v>
      </c>
      <c r="B13" s="18"/>
      <c r="C13" s="18" t="s">
        <v>82</v>
      </c>
      <c r="D13" s="18"/>
      <c r="E13" s="29">
        <v>0</v>
      </c>
      <c r="F13" s="18" t="s">
        <v>96</v>
      </c>
    </row>
    <row r="14" spans="1:6" x14ac:dyDescent="0.2">
      <c r="A14" s="7">
        <f>A13+1</f>
        <v>3</v>
      </c>
      <c r="B14" s="18"/>
      <c r="C14" s="18" t="s">
        <v>83</v>
      </c>
      <c r="D14" s="18"/>
      <c r="E14" s="28">
        <v>0</v>
      </c>
      <c r="F14" s="18" t="s">
        <v>97</v>
      </c>
    </row>
    <row r="15" spans="1:6" x14ac:dyDescent="0.2">
      <c r="A15" s="7">
        <f>+A14+1</f>
        <v>4</v>
      </c>
      <c r="B15" s="18"/>
      <c r="C15" s="18" t="s">
        <v>84</v>
      </c>
      <c r="D15" s="18"/>
      <c r="E15" s="28">
        <v>0</v>
      </c>
      <c r="F15" s="18" t="s">
        <v>98</v>
      </c>
    </row>
    <row r="16" spans="1:6" x14ac:dyDescent="0.2">
      <c r="A16" s="7">
        <f>+A15+1</f>
        <v>5</v>
      </c>
      <c r="B16" s="18"/>
      <c r="C16" s="18" t="s">
        <v>85</v>
      </c>
      <c r="D16" s="18"/>
      <c r="E16" s="28">
        <v>0</v>
      </c>
      <c r="F16" s="18" t="s">
        <v>99</v>
      </c>
    </row>
    <row r="17" spans="1:6" x14ac:dyDescent="0.2">
      <c r="A17" s="7">
        <f>+A16+1</f>
        <v>6</v>
      </c>
      <c r="B17" s="18"/>
      <c r="C17" s="18" t="s">
        <v>28</v>
      </c>
      <c r="D17" s="18"/>
      <c r="E17" s="15">
        <f>SUM(E14:E16)</f>
        <v>0</v>
      </c>
      <c r="F17" s="18"/>
    </row>
    <row r="18" spans="1:6" x14ac:dyDescent="0.2">
      <c r="A18" s="7"/>
      <c r="B18" s="18"/>
      <c r="C18" s="18"/>
      <c r="D18" s="18"/>
      <c r="E18" s="14"/>
    </row>
    <row r="19" spans="1:6" x14ac:dyDescent="0.2">
      <c r="A19" s="7">
        <f>+A17+1</f>
        <v>7</v>
      </c>
      <c r="B19" s="18"/>
      <c r="C19" s="18" t="s">
        <v>87</v>
      </c>
      <c r="D19" s="18"/>
      <c r="E19" s="14"/>
    </row>
    <row r="20" spans="1:6" x14ac:dyDescent="0.2">
      <c r="A20" s="7">
        <f>A19+1</f>
        <v>8</v>
      </c>
      <c r="B20" s="18"/>
      <c r="C20" s="18" t="s">
        <v>82</v>
      </c>
      <c r="D20" s="18"/>
      <c r="E20" s="28">
        <v>0</v>
      </c>
      <c r="F20" s="18" t="s">
        <v>100</v>
      </c>
    </row>
    <row r="21" spans="1:6" x14ac:dyDescent="0.2">
      <c r="A21" s="7">
        <f>A20+1</f>
        <v>9</v>
      </c>
      <c r="B21" s="18"/>
      <c r="C21" s="18" t="s">
        <v>83</v>
      </c>
      <c r="D21" s="18"/>
      <c r="E21" s="28">
        <v>36.522949999999994</v>
      </c>
      <c r="F21" s="18" t="s">
        <v>101</v>
      </c>
    </row>
    <row r="22" spans="1:6" x14ac:dyDescent="0.2">
      <c r="A22" s="7">
        <f>+A21+1</f>
        <v>10</v>
      </c>
      <c r="B22" s="18"/>
      <c r="C22" s="18" t="s">
        <v>84</v>
      </c>
      <c r="D22" s="18"/>
      <c r="E22" s="28">
        <v>196.46110999999999</v>
      </c>
      <c r="F22" s="18" t="s">
        <v>102</v>
      </c>
    </row>
    <row r="23" spans="1:6" x14ac:dyDescent="0.2">
      <c r="A23" s="7">
        <f>+A22+1</f>
        <v>11</v>
      </c>
      <c r="B23" s="18"/>
      <c r="C23" s="18" t="s">
        <v>85</v>
      </c>
      <c r="D23" s="18"/>
      <c r="E23" s="28">
        <v>-34.963790000000003</v>
      </c>
      <c r="F23" s="18" t="s">
        <v>103</v>
      </c>
    </row>
    <row r="24" spans="1:6" x14ac:dyDescent="0.2">
      <c r="A24" s="7">
        <f>+A23+1</f>
        <v>12</v>
      </c>
      <c r="B24" s="18"/>
      <c r="C24" s="18" t="s">
        <v>28</v>
      </c>
      <c r="D24" s="18"/>
      <c r="E24" s="15">
        <f>SUM(E20:E23)</f>
        <v>198.02026999999998</v>
      </c>
      <c r="F24" s="18"/>
    </row>
    <row r="25" spans="1:6" x14ac:dyDescent="0.2">
      <c r="A25" s="7"/>
      <c r="B25" s="18"/>
      <c r="C25" s="18"/>
      <c r="D25" s="18"/>
      <c r="E25" s="13"/>
    </row>
    <row r="26" spans="1:6" x14ac:dyDescent="0.2">
      <c r="A26" s="7">
        <f>+A24+1</f>
        <v>13</v>
      </c>
      <c r="B26" s="18"/>
      <c r="C26" s="18" t="s">
        <v>42</v>
      </c>
      <c r="D26" s="18"/>
      <c r="E26" s="21"/>
    </row>
    <row r="27" spans="1:6" x14ac:dyDescent="0.2">
      <c r="A27" s="7">
        <f t="shared" ref="A27:A32" si="0">+A26+1</f>
        <v>14</v>
      </c>
      <c r="B27" s="18"/>
      <c r="C27" s="18" t="s">
        <v>43</v>
      </c>
      <c r="D27" s="18"/>
      <c r="E27" s="28">
        <v>0</v>
      </c>
      <c r="F27" s="18" t="s">
        <v>104</v>
      </c>
    </row>
    <row r="28" spans="1:6" x14ac:dyDescent="0.2">
      <c r="A28" s="7">
        <f t="shared" si="0"/>
        <v>15</v>
      </c>
      <c r="B28" s="18"/>
      <c r="C28" s="18" t="s">
        <v>44</v>
      </c>
      <c r="D28" s="18"/>
      <c r="E28" s="28">
        <v>0</v>
      </c>
      <c r="F28" s="18" t="s">
        <v>105</v>
      </c>
    </row>
    <row r="29" spans="1:6" x14ac:dyDescent="0.2">
      <c r="A29" s="7">
        <f t="shared" si="0"/>
        <v>16</v>
      </c>
      <c r="B29" s="18"/>
      <c r="C29" s="18" t="s">
        <v>45</v>
      </c>
      <c r="D29" s="18"/>
      <c r="E29" s="28">
        <v>0</v>
      </c>
      <c r="F29" s="18" t="s">
        <v>106</v>
      </c>
    </row>
    <row r="30" spans="1:6" x14ac:dyDescent="0.2">
      <c r="A30" s="7">
        <f t="shared" si="0"/>
        <v>17</v>
      </c>
      <c r="B30" s="18"/>
      <c r="C30" s="18" t="s">
        <v>47</v>
      </c>
      <c r="D30" s="18"/>
      <c r="E30" s="28">
        <v>0</v>
      </c>
      <c r="F30" s="18" t="s">
        <v>107</v>
      </c>
    </row>
    <row r="31" spans="1:6" x14ac:dyDescent="0.2">
      <c r="A31" s="7">
        <f t="shared" si="0"/>
        <v>18</v>
      </c>
      <c r="B31" s="18"/>
      <c r="C31" s="18" t="s">
        <v>88</v>
      </c>
      <c r="D31" s="18"/>
      <c r="E31" s="28">
        <v>0</v>
      </c>
      <c r="F31" s="18" t="s">
        <v>108</v>
      </c>
    </row>
    <row r="32" spans="1:6" x14ac:dyDescent="0.2">
      <c r="A32" s="7">
        <f t="shared" si="0"/>
        <v>19</v>
      </c>
      <c r="B32" s="18"/>
      <c r="C32" s="18" t="s">
        <v>48</v>
      </c>
      <c r="D32" s="18"/>
      <c r="E32" s="22">
        <f>SUM(E27:E31)</f>
        <v>0</v>
      </c>
    </row>
    <row r="33" spans="1:6" x14ac:dyDescent="0.2">
      <c r="A33" s="7"/>
      <c r="B33" s="18"/>
      <c r="C33" s="18"/>
      <c r="D33" s="18"/>
      <c r="E33" s="21"/>
    </row>
    <row r="34" spans="1:6" x14ac:dyDescent="0.2">
      <c r="A34" s="7">
        <f>+A32+1</f>
        <v>20</v>
      </c>
      <c r="B34" s="18"/>
      <c r="C34" s="18" t="s">
        <v>49</v>
      </c>
      <c r="D34" s="18"/>
      <c r="E34" s="21"/>
    </row>
    <row r="35" spans="1:6" x14ac:dyDescent="0.2">
      <c r="A35" s="7">
        <f t="shared" ref="A35:A43" si="1">+A34+1</f>
        <v>21</v>
      </c>
      <c r="B35" s="18"/>
      <c r="C35" s="18" t="s">
        <v>50</v>
      </c>
      <c r="D35" s="18"/>
      <c r="E35" s="28">
        <v>-41.58426</v>
      </c>
      <c r="F35" s="18" t="s">
        <v>109</v>
      </c>
    </row>
    <row r="36" spans="1:6" x14ac:dyDescent="0.2">
      <c r="A36" s="7">
        <f t="shared" si="1"/>
        <v>22</v>
      </c>
      <c r="B36" s="18"/>
      <c r="C36" s="18" t="s">
        <v>51</v>
      </c>
      <c r="D36" s="18"/>
      <c r="E36" s="28">
        <v>0</v>
      </c>
      <c r="F36" s="18" t="s">
        <v>110</v>
      </c>
    </row>
    <row r="37" spans="1:6" x14ac:dyDescent="0.2">
      <c r="A37" s="7">
        <f t="shared" si="1"/>
        <v>23</v>
      </c>
      <c r="B37" s="18"/>
      <c r="C37" s="18" t="s">
        <v>52</v>
      </c>
      <c r="D37" s="18"/>
      <c r="E37" s="28">
        <v>0</v>
      </c>
      <c r="F37" s="18" t="s">
        <v>111</v>
      </c>
    </row>
    <row r="38" spans="1:6" x14ac:dyDescent="0.2">
      <c r="A38" s="7">
        <f t="shared" si="1"/>
        <v>24</v>
      </c>
      <c r="B38" s="18"/>
      <c r="C38" s="18" t="s">
        <v>53</v>
      </c>
      <c r="D38" s="18"/>
      <c r="E38" s="28">
        <v>0</v>
      </c>
      <c r="F38" s="18" t="s">
        <v>112</v>
      </c>
    </row>
    <row r="39" spans="1:6" x14ac:dyDescent="0.2">
      <c r="A39" s="7">
        <f t="shared" si="1"/>
        <v>25</v>
      </c>
      <c r="B39" s="18"/>
      <c r="C39" s="18" t="s">
        <v>54</v>
      </c>
      <c r="D39" s="18"/>
      <c r="E39" s="28">
        <v>0</v>
      </c>
      <c r="F39" s="18" t="s">
        <v>113</v>
      </c>
    </row>
    <row r="40" spans="1:6" x14ac:dyDescent="0.2">
      <c r="A40" s="7">
        <f t="shared" si="1"/>
        <v>26</v>
      </c>
      <c r="B40" s="18"/>
      <c r="C40" s="18" t="s">
        <v>55</v>
      </c>
      <c r="D40" s="18"/>
      <c r="E40" s="28">
        <v>0</v>
      </c>
      <c r="F40" s="18" t="s">
        <v>114</v>
      </c>
    </row>
    <row r="41" spans="1:6" x14ac:dyDescent="0.2">
      <c r="A41" s="7">
        <f t="shared" si="1"/>
        <v>27</v>
      </c>
      <c r="B41" s="18"/>
      <c r="C41" s="18" t="s">
        <v>56</v>
      </c>
      <c r="D41" s="18"/>
      <c r="E41" s="28">
        <v>0</v>
      </c>
      <c r="F41" s="18" t="s">
        <v>115</v>
      </c>
    </row>
    <row r="42" spans="1:6" x14ac:dyDescent="0.2">
      <c r="A42" s="7">
        <f t="shared" si="1"/>
        <v>28</v>
      </c>
      <c r="B42" s="18"/>
      <c r="C42" s="18" t="s">
        <v>57</v>
      </c>
      <c r="D42" s="18"/>
      <c r="E42" s="28">
        <f>SUM(E35:E41)</f>
        <v>-41.58426</v>
      </c>
    </row>
    <row r="43" spans="1:6" ht="12" thickBot="1" x14ac:dyDescent="0.25">
      <c r="A43" s="7">
        <f t="shared" si="1"/>
        <v>29</v>
      </c>
      <c r="B43" s="18"/>
      <c r="C43" s="18" t="s">
        <v>58</v>
      </c>
      <c r="D43" s="18"/>
      <c r="E43" s="50">
        <f>E17-E24+E32-E42</f>
        <v>-156.43600999999998</v>
      </c>
    </row>
    <row r="44" spans="1:6" ht="12" thickTop="1" x14ac:dyDescent="0.2">
      <c r="E44" s="26"/>
    </row>
    <row r="45" spans="1:6" x14ac:dyDescent="0.2">
      <c r="E45" s="26"/>
    </row>
    <row r="46" spans="1:6" x14ac:dyDescent="0.2">
      <c r="E46" s="26"/>
    </row>
    <row r="47" spans="1:6" x14ac:dyDescent="0.2">
      <c r="E47" s="26"/>
    </row>
    <row r="48" spans="1:6" x14ac:dyDescent="0.2">
      <c r="A48" s="24" t="s">
        <v>116</v>
      </c>
      <c r="C48" s="24" t="s">
        <v>89</v>
      </c>
    </row>
    <row r="49" spans="3:3" x14ac:dyDescent="0.2">
      <c r="C49" s="24" t="s">
        <v>217</v>
      </c>
    </row>
    <row r="50" spans="3:3" x14ac:dyDescent="0.2">
      <c r="C50" s="24" t="s">
        <v>218</v>
      </c>
    </row>
    <row r="51" spans="3:3" x14ac:dyDescent="0.2">
      <c r="C51" s="24" t="s">
        <v>219</v>
      </c>
    </row>
    <row r="52" spans="3:3" x14ac:dyDescent="0.2">
      <c r="C52" s="24" t="s">
        <v>220</v>
      </c>
    </row>
    <row r="53" spans="3:3" x14ac:dyDescent="0.2">
      <c r="C53" s="24" t="s">
        <v>221</v>
      </c>
    </row>
    <row r="54" spans="3:3" x14ac:dyDescent="0.2">
      <c r="C54" s="24" t="s">
        <v>222</v>
      </c>
    </row>
    <row r="55" spans="3:3" x14ac:dyDescent="0.2">
      <c r="C55" s="24" t="s">
        <v>223</v>
      </c>
    </row>
    <row r="56" spans="3:3" x14ac:dyDescent="0.2">
      <c r="C56" s="24" t="s">
        <v>224</v>
      </c>
    </row>
    <row r="57" spans="3:3" x14ac:dyDescent="0.2">
      <c r="C57" s="24" t="s">
        <v>225</v>
      </c>
    </row>
  </sheetData>
  <mergeCells count="5">
    <mergeCell ref="A1:F1"/>
    <mergeCell ref="A2:F2"/>
    <mergeCell ref="A3:F3"/>
    <mergeCell ref="A4:F4"/>
    <mergeCell ref="A5:F5"/>
  </mergeCells>
  <pageMargins left="0.75" right="0.75" top="1" bottom="1" header="0.5" footer="0.5"/>
  <pageSetup scale="91" firstPageNumber="3" orientation="portrait" r:id="rId1"/>
  <headerFooter alignWithMargins="0">
    <oddHeader>&amp;C&amp;8Exhibit ASR 1.1
Schedule 7
Test Year Ending December 31, 2021
Utility: MidAmerican Energy Company
Docket No. NG22-___
Individual Responsible: Aimee S. Rooney</oddHeader>
    <oddFooter>&amp;C&amp;8Exhibit ASR 1.1, Schedule 7
Page 1 of 1</oddFooter>
  </headerFooter>
  <rowBreaks count="2" manualBreakCount="2">
    <brk id="348" max="65535" man="1"/>
    <brk id="435" max="65535" man="1"/>
  </rowBreaks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haredWithUsers xmlns="ec465538-51ad-4a49-97bb-3af484439683">
      <UserInfo>
        <DisplayName>Lowe, Mark (MidAmerican)</DisplayName>
        <AccountId>35</AccountId>
        <AccountType/>
      </UserInfo>
      <UserInfo>
        <DisplayName>Sears, Arick (MidAmerican)</DisplayName>
        <AccountId>24</AccountId>
        <AccountType/>
      </UserInfo>
      <UserInfo>
        <DisplayName>Lynch-Butcher, Katelyn (MidAmerican)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703E828-BF13-4FBD-86FB-2455E31272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1B34EF-8525-47D6-9D17-26DF29D612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BF9C1A-59E5-46BA-81E1-C0A55F976BE8}">
  <ds:schemaRefs>
    <ds:schemaRef ds:uri="http://schemas.microsoft.com/office/2006/metadata/properties"/>
    <ds:schemaRef ds:uri="ec465538-51ad-4a49-97bb-3af4844396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</vt:lpstr>
      <vt:lpstr>Index</vt:lpstr>
      <vt:lpstr>Sch 1</vt:lpstr>
      <vt:lpstr>Sch 2</vt:lpstr>
      <vt:lpstr>Sch 3</vt:lpstr>
      <vt:lpstr>Sch 4</vt:lpstr>
      <vt:lpstr>Sch 5</vt:lpstr>
      <vt:lpstr>Sch 6</vt:lpstr>
      <vt:lpstr>Sch 7</vt:lpstr>
      <vt:lpstr>Cover!Print_Area</vt:lpstr>
      <vt:lpstr>Index!Print_Area</vt:lpstr>
      <vt:lpstr>'Sch 1'!Print_Area</vt:lpstr>
      <vt:lpstr>'Sch 2'!Print_Area</vt:lpstr>
      <vt:lpstr>'Sch 3'!Print_Area</vt:lpstr>
      <vt:lpstr>'Sch 4'!Print_Area</vt:lpstr>
      <vt:lpstr>'Sch 5'!Print_Area</vt:lpstr>
      <vt:lpstr>'Sch 6'!Print_Area</vt:lpstr>
      <vt:lpstr>'Sch 7'!Print_Area</vt:lpstr>
    </vt:vector>
  </TitlesOfParts>
  <Manager/>
  <Company>MidAmerican Energy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MidAmerican Energy</dc:creator>
  <cp:keywords/>
  <dc:description/>
  <cp:lastModifiedBy>White, Renee (MidAmerican)</cp:lastModifiedBy>
  <cp:revision/>
  <dcterms:created xsi:type="dcterms:W3CDTF">2001-08-29T12:29:36Z</dcterms:created>
  <dcterms:modified xsi:type="dcterms:W3CDTF">2022-05-17T13:25:32Z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