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ec\network\Groups\Corporate\Regulated Pricing\SD Gas Rate Case-2022\!Rate Case Filing - NG22-___\Volume I\08 Statements and Schedules\Statement C\"/>
    </mc:Choice>
  </mc:AlternateContent>
  <xr:revisionPtr revIDLastSave="0" documentId="13_ncr:1_{18348B66-94B9-40D6-9FB6-6D934448C7FE}" xr6:coauthVersionLast="47" xr6:coauthVersionMax="47" xr10:uidLastSave="{00000000-0000-0000-0000-000000000000}"/>
  <bookViews>
    <workbookView xWindow="3420" yWindow="75" windowWidth="24510" windowHeight="15405" xr2:uid="{00000000-000D-0000-FFFF-FFFF00000000}"/>
  </bookViews>
  <sheets>
    <sheet name="Statement C" sheetId="1" r:id="rId1"/>
    <sheet name="Supporting Sch" sheetId="2" state="hidden" r:id="rId2"/>
    <sheet name="Sup Sch 0600 #2" sheetId="4" state="hidden" r:id="rId3"/>
    <sheet name="Support Sch" sheetId="5" state="hidden" r:id="rId4"/>
  </sheets>
  <externalReferences>
    <externalReference r:id="rId5"/>
  </externalReferences>
  <definedNames>
    <definedName name="DETAIL">'Statement C'!$A$10:$M$73,'Statement C'!$A$76:$M$138</definedName>
    <definedName name="DETAIL_Curr">'Statement C'!$A$10:$M$73,'Statement C'!$A$76:$M$138</definedName>
    <definedName name="DETAIL_Prior">'Statement C'!#REF!,'Statement C'!#REF!</definedName>
    <definedName name="MPS_Curr_Prior">'Statement C'!$A$10:$K$76,'Statement C'!#REF!,'Statement C'!$A$86:$K$147,'Statement C'!#REF!</definedName>
    <definedName name="MPS_Document">'[1]FERC114-117'!$A$1:$K$68,'[1]FERC114-117'!$L$1:$R$68,'[1]FERC114-117'!$S$1:$Y$85,'[1]FERC114-117'!$A$69:$K$138</definedName>
    <definedName name="MPS_Pages">'Statement C'!$A$10:$K$76,'Statement C'!$A$86:$K$147</definedName>
    <definedName name="_xlnm.Print_Area" localSheetId="0">'Statement C'!$A$1:$L$153</definedName>
    <definedName name="_xlnm.Print_Area" localSheetId="2">'Sup Sch 0600 #2'!$A$1:$H$22</definedName>
    <definedName name="_xlnm.Print_Area" localSheetId="3">'Support Sch'!$A$1:$H$20</definedName>
    <definedName name="_xlnm.Print_Area" localSheetId="1">'Supporting Sch'!$A$1:$H$53</definedName>
    <definedName name="Print_Documen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2" l="1"/>
  <c r="G32" i="2"/>
  <c r="G33" i="2"/>
  <c r="G35" i="2"/>
  <c r="G22" i="2" l="1"/>
  <c r="G44" i="2" l="1"/>
  <c r="K64" i="1" l="1"/>
  <c r="E11" i="2"/>
  <c r="E23" i="2"/>
  <c r="E21" i="2"/>
  <c r="E20" i="2"/>
  <c r="E22" i="2" l="1"/>
  <c r="E24" i="2" s="1"/>
  <c r="L57" i="1"/>
  <c r="L50" i="1"/>
  <c r="L44" i="1"/>
  <c r="F12" i="5"/>
  <c r="E34" i="2"/>
  <c r="E19" i="4"/>
  <c r="L88" i="1"/>
  <c r="F19" i="5"/>
  <c r="J88" i="1"/>
  <c r="L129" i="1"/>
  <c r="L64" i="1"/>
  <c r="L71" i="1"/>
  <c r="L118" i="1"/>
  <c r="K44" i="1"/>
  <c r="K50" i="1"/>
  <c r="K57" i="1"/>
  <c r="K71" i="1"/>
  <c r="K118" i="1"/>
  <c r="K129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113" i="1"/>
  <c r="A114" i="1" s="1"/>
  <c r="A115" i="1" s="1"/>
  <c r="A116" i="1" s="1"/>
  <c r="A117" i="1" s="1"/>
  <c r="A118" i="1" s="1"/>
  <c r="A121" i="1"/>
  <c r="A122" i="1" s="1"/>
  <c r="A126" i="1"/>
  <c r="A127" i="1" s="1"/>
  <c r="A128" i="1" s="1"/>
  <c r="A129" i="1" s="1"/>
  <c r="L73" i="1" l="1"/>
  <c r="L122" i="1" s="1"/>
  <c r="E50" i="2"/>
  <c r="G34" i="2"/>
  <c r="H36" i="2" s="1"/>
  <c r="G25" i="2" s="1"/>
  <c r="G26" i="2" s="1"/>
  <c r="G38" i="2"/>
  <c r="E51" i="2" s="1"/>
  <c r="E52" i="2" s="1"/>
  <c r="K73" i="1"/>
  <c r="K122" i="1" s="1"/>
  <c r="E17" i="2"/>
</calcChain>
</file>

<file path=xl/sharedStrings.xml><?xml version="1.0" encoding="utf-8"?>
<sst xmlns="http://schemas.openxmlformats.org/spreadsheetml/2006/main" count="224" uniqueCount="142">
  <si>
    <t>RULE 20:10:13:53</t>
  </si>
  <si>
    <t>STATEMENT C</t>
  </si>
  <si>
    <t>Earned Surplus Statement</t>
  </si>
  <si>
    <t>Test Year Ending December 31, 2021</t>
  </si>
  <si>
    <t>Utility: MidAmerican Energy Company</t>
  </si>
  <si>
    <t>Docket No. NG22-___</t>
  </si>
  <si>
    <t>Individual Responsible: Blake M. Groen</t>
  </si>
  <si>
    <t>Name of Respondent</t>
  </si>
  <si>
    <t>This Report is:</t>
  </si>
  <si>
    <t>Date of Report</t>
  </si>
  <si>
    <t>Year of Report</t>
  </si>
  <si>
    <t>MidAmerican Energy</t>
  </si>
  <si>
    <t>X  An Original</t>
  </si>
  <si>
    <t>(Mo,Da,Yr)</t>
  </si>
  <si>
    <t xml:space="preserve">  Company</t>
  </si>
  <si>
    <t xml:space="preserve">    A Resubmission</t>
  </si>
  <si>
    <t>12/31/2021</t>
  </si>
  <si>
    <t>End of 2021</t>
  </si>
  <si>
    <t xml:space="preserve">STATEMENT OF RETAINED EARNINGS FOR THE YEAR </t>
  </si>
  <si>
    <t>1.</t>
  </si>
  <si>
    <t>Do not report Lines 49-53 on the quarterly version.</t>
  </si>
  <si>
    <t>2.</t>
  </si>
  <si>
    <t>Report all changes in appropriated retained earnings, unappropriated retained earnings, year to date, and unappropriated</t>
  </si>
  <si>
    <t xml:space="preserve">undistributed subsidiary earnings for the year.                             </t>
  </si>
  <si>
    <t>3.</t>
  </si>
  <si>
    <t>Each credit and debit during the year should be identified as to the retained earnings account in which recorded (Accounts  433, 436-</t>
  </si>
  <si>
    <t>439 inclusive). Show the contra primary account affected in column (b).</t>
  </si>
  <si>
    <t>4.</t>
  </si>
  <si>
    <t xml:space="preserve">State the purpose and amount for each reservation or appropriation of retained earnings.          </t>
  </si>
  <si>
    <t>5.</t>
  </si>
  <si>
    <t>List first Account 439, Adjustments to Retained Earnings, reflecting adjustments to the opening balance of retained earnings. Follow</t>
  </si>
  <si>
    <t xml:space="preserve">by credit, then debit items, in that order. </t>
  </si>
  <si>
    <t>6.</t>
  </si>
  <si>
    <t>Show dividends for each class and series of capital stock.</t>
  </si>
  <si>
    <t>7.</t>
  </si>
  <si>
    <t>Show separately the State and Federal income tax effect of items shown in account 439, Adustments to Retained Earnings.</t>
  </si>
  <si>
    <t>8.</t>
  </si>
  <si>
    <t>Explain by footnote the basis for determining the amount reserved or appropriated. If such reservation or appropriation is to be</t>
  </si>
  <si>
    <t>recurrent, state the number and annual amounts to be reserved or appropriated as well as the totals eventually to be accumulated.</t>
  </si>
  <si>
    <t>9.</t>
  </si>
  <si>
    <t>If any notes appearing in the report to stockholders are applicable to this statement, include them on pages 122-123.</t>
  </si>
  <si>
    <t>Contra</t>
  </si>
  <si>
    <t>Current</t>
  </si>
  <si>
    <t>Previous</t>
  </si>
  <si>
    <t>Item</t>
  </si>
  <si>
    <t>Primary</t>
  </si>
  <si>
    <t>Quarter/Year</t>
  </si>
  <si>
    <t>Line</t>
  </si>
  <si>
    <t xml:space="preserve"> </t>
  </si>
  <si>
    <t>Account</t>
  </si>
  <si>
    <t>Year to Date</t>
  </si>
  <si>
    <t>No</t>
  </si>
  <si>
    <t>Affected</t>
  </si>
  <si>
    <t>Balance</t>
  </si>
  <si>
    <t>(a)</t>
  </si>
  <si>
    <t>(b)</t>
  </si>
  <si>
    <t>(c)</t>
  </si>
  <si>
    <t>(d)</t>
  </si>
  <si>
    <t>UNAPPROPRIATED RETAINED EARNINGS (Account 216)</t>
  </si>
  <si>
    <t>Balance-Beginning of Period</t>
  </si>
  <si>
    <t>Changes</t>
  </si>
  <si>
    <t>Adjustments to Retained Earnings (Account 439)</t>
  </si>
  <si>
    <t>FIN 48 Adoption</t>
  </si>
  <si>
    <t>TOTAL Credits to Retained Earnings (Acct. 439)</t>
  </si>
  <si>
    <t>TOTAL Debits to Retained Earnings (Acct. 439)</t>
  </si>
  <si>
    <t>Balance Transferred from Income (Account 433 less Account 418.1)</t>
  </si>
  <si>
    <t>Appropriations of Retained Earnings (Account 436)</t>
  </si>
  <si>
    <t>TOTAL Appropriations of Retained Earnings (Acct 436)</t>
  </si>
  <si>
    <t>Dividends Declared-Preferred Stock (Account 437)</t>
  </si>
  <si>
    <t>Preferred Dividends - Various Series</t>
  </si>
  <si>
    <t>TOTAL Dividends Declared-Preferred Stock (Acct.437)</t>
  </si>
  <si>
    <t>Dividends Declared-Common Stock (Account 438)</t>
  </si>
  <si>
    <t>No Par Common Stock</t>
  </si>
  <si>
    <t>TOTAL Dividends Declared-Common Stock (Acct. 438)</t>
  </si>
  <si>
    <t>Transfers from Acct.216.1,Unappropriated Undistributed Subsidiary Earnings</t>
  </si>
  <si>
    <t>Balance- End of Period</t>
  </si>
  <si>
    <t>(Total of lines 01,09,15,16,22,29,36 and 37)</t>
  </si>
  <si>
    <t>STATEMENT OF RETAINED EARNINGS FOR THE YEAR (Continued)</t>
  </si>
  <si>
    <t>Year</t>
  </si>
  <si>
    <t>APPROPRIATED RETAINED EARNINGS (Account 215)</t>
  </si>
  <si>
    <t>Total Appropriated Retained Earnings ( Account 215)</t>
  </si>
  <si>
    <t>APPROP. RETAINED EARNINGS-AMORT. Reserve, Federal (Account 215.1)</t>
  </si>
  <si>
    <t>TOTAL Appropriated Retained Earnings-Amort. Reserve, Federal (Account 215.1)</t>
  </si>
  <si>
    <t>TOTAL Appropriated Retained Earnings (Accounts 215,215.1) (Total 45, 46)</t>
  </si>
  <si>
    <t>TOTAL  Retained Earnings ( Account 215,215.1,216) (Total 38, 47) (216.1)</t>
  </si>
  <si>
    <t>UNAPPROPRIATED UNDISTRIBUTED SUBSIDIARY EARNINGS (ACCOUNT 216.1)</t>
  </si>
  <si>
    <t>Report only on an Annual Basis, no Quarterly</t>
  </si>
  <si>
    <t>Balance-Beginning of Year (Debit or Credit)</t>
  </si>
  <si>
    <t>Equity in Earnings for Year (Credit) (Account 418.1)</t>
  </si>
  <si>
    <t>(Less) Dividends Received (Debit)</t>
  </si>
  <si>
    <t>Balance- End of Year</t>
  </si>
  <si>
    <t>(Total lines 49 thru 52)</t>
  </si>
  <si>
    <t>MidAmerican Energy Company</t>
  </si>
  <si>
    <t>Unappropriated Undistributed Subsidiary Earnings (Account 216.1)</t>
  </si>
  <si>
    <t>2013</t>
  </si>
  <si>
    <t>(Per FERC Form 1)</t>
  </si>
  <si>
    <t>Amount</t>
  </si>
  <si>
    <t>Retained Earnings at 12-31-2012</t>
  </si>
  <si>
    <t>CBEC</t>
  </si>
  <si>
    <t>MFC</t>
  </si>
  <si>
    <t>QUIPS</t>
  </si>
  <si>
    <t>Income (Loss) for 2013</t>
  </si>
  <si>
    <t>General Ledger</t>
  </si>
  <si>
    <t>Retained Earnings at 12-31-2013</t>
  </si>
  <si>
    <t>Balance 12-31-2013</t>
  </si>
  <si>
    <t>Utility "loss" entry erroneously recorded</t>
  </si>
  <si>
    <t xml:space="preserve">  to 216101 in 12-2011 (JE D845)</t>
  </si>
  <si>
    <t>&lt;=&gt;</t>
  </si>
  <si>
    <t>&lt; Adjusted G/L balance</t>
  </si>
  <si>
    <t>Less computed dividends below</t>
  </si>
  <si>
    <t>G/L balance adjusted</t>
  </si>
  <si>
    <t>Reconciliation to CBEC RWY</t>
  </si>
  <si>
    <t>Retained Earnings CBEC at 12-31-2012</t>
  </si>
  <si>
    <t>CBEC Dividends -</t>
  </si>
  <si>
    <t>Less Minority Income -</t>
  </si>
  <si>
    <t>Ties to above</t>
  </si>
  <si>
    <t>CBEC sold Nov 15th</t>
  </si>
  <si>
    <t>Total CBEC Income for Nov</t>
  </si>
  <si>
    <t>Less total CBEC Income as of Nov 15th</t>
  </si>
  <si>
    <t>Total CBEC Income for Dec</t>
  </si>
  <si>
    <t>Adjustment for Nov-Dec 2012</t>
  </si>
  <si>
    <t>Unappropriated Undistributed Retained Earnings (Account 216)</t>
  </si>
  <si>
    <t>12/31/2013</t>
  </si>
  <si>
    <t>Retained Earnings at 12-31-12</t>
  </si>
  <si>
    <t>Income (Loss) for YTD Dec 31, 2013</t>
  </si>
  <si>
    <t>Dividends Declared - Pref. Stock</t>
  </si>
  <si>
    <t>Loss on reacquired preferred stock</t>
  </si>
  <si>
    <t>Dividends Declared - Common Stock</t>
  </si>
  <si>
    <t>FERC Form 1 Page 117 Supporting Schedule</t>
  </si>
  <si>
    <t>Page 117</t>
  </si>
  <si>
    <t>MI5925</t>
  </si>
  <si>
    <t>Line #</t>
  </si>
  <si>
    <t>Description</t>
  </si>
  <si>
    <t>Page #</t>
  </si>
  <si>
    <t>Non Operating Rental Income</t>
  </si>
  <si>
    <t>418  Rental Income</t>
  </si>
  <si>
    <t>418021  Expense - NU Property Rental</t>
  </si>
  <si>
    <t>Equity in Earnings of Sub Cos. (418.1)</t>
  </si>
  <si>
    <t>418151  Income - QUIPS Trust</t>
  </si>
  <si>
    <t>418101  Income Equity - CBEC Railway</t>
  </si>
  <si>
    <t>418102  Minority Inc - CBEC Railway</t>
  </si>
  <si>
    <t>418140  Equity in MFC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</si>
</sst>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\(#\)"/>
    <numFmt numFmtId="165" formatCode="#,##0\ ;\(#,##0\)"/>
    <numFmt numFmtId="166" formatCode="&quot;$&quot;#,##0"/>
    <numFmt numFmtId="167" formatCode="&quot;$&quot;#,##0\ \ \ \ \ \ \ ;\(&quot;$&quot;#,##0\ \ \ \ \ \)"/>
    <numFmt numFmtId="168" formatCode="0.00%\ \ "/>
    <numFmt numFmtId="169" formatCode="0.00_)"/>
    <numFmt numFmtId="170" formatCode="0.000_)"/>
  </numFmts>
  <fonts count="14" x14ac:knownFonts="1">
    <font>
      <sz val="8"/>
      <name val="Helv"/>
    </font>
    <font>
      <b/>
      <sz val="8"/>
      <name val="Helv"/>
    </font>
    <font>
      <i/>
      <sz val="8"/>
      <name val="Helv"/>
    </font>
    <font>
      <b/>
      <sz val="10"/>
      <name val="Helv"/>
    </font>
    <font>
      <sz val="10"/>
      <name val="Helv"/>
    </font>
    <font>
      <sz val="10"/>
      <color indexed="12"/>
      <name val="Helv"/>
    </font>
    <font>
      <sz val="10"/>
      <color indexed="8"/>
      <name val="Helv"/>
    </font>
    <font>
      <sz val="11"/>
      <name val="Tms Rmn"/>
      <family val="1"/>
    </font>
    <font>
      <b/>
      <i/>
      <sz val="16"/>
      <name val="Helv"/>
      <family val="2"/>
    </font>
    <font>
      <b/>
      <sz val="10"/>
      <color indexed="12"/>
      <name val="Helv"/>
    </font>
    <font>
      <sz val="10"/>
      <color indexed="10"/>
      <name val="Helv"/>
    </font>
    <font>
      <u/>
      <sz val="10"/>
      <color indexed="8"/>
      <name val="Helv"/>
    </font>
    <font>
      <u/>
      <sz val="10"/>
      <name val="Helv"/>
    </font>
    <font>
      <b/>
      <u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" fontId="4" fillId="0" borderId="0" applyFont="0" applyFill="0" applyBorder="0" applyAlignment="0" applyProtection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8" fontId="4" fillId="0" borderId="0" applyFont="0" applyFill="0" applyBorder="0" applyAlignment="0" applyProtection="0"/>
    <xf numFmtId="169" fontId="8" fillId="0" borderId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164" fontId="1" fillId="0" borderId="4" xfId="0" applyNumberFormat="1" applyFont="1" applyBorder="1" applyAlignment="1">
      <alignment horizontal="left"/>
    </xf>
    <xf numFmtId="0" fontId="2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6" xfId="0" applyNumberFormat="1" applyFont="1" applyBorder="1" applyAlignment="1">
      <alignment horizontal="left"/>
    </xf>
    <xf numFmtId="0" fontId="1" fillId="0" borderId="9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3" xfId="0" applyFont="1" applyBorder="1" applyAlignment="1">
      <alignment horizontal="center"/>
    </xf>
    <xf numFmtId="0" fontId="2" fillId="0" borderId="0" xfId="0" applyFont="1"/>
    <xf numFmtId="0" fontId="2" fillId="0" borderId="9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0" fontId="4" fillId="0" borderId="0" xfId="0" applyFont="1"/>
    <xf numFmtId="0" fontId="4" fillId="0" borderId="7" xfId="0" applyFont="1" applyBorder="1" applyAlignment="1">
      <alignment horizontal="center"/>
    </xf>
    <xf numFmtId="8" fontId="5" fillId="0" borderId="0" xfId="10" applyFont="1"/>
    <xf numFmtId="39" fontId="5" fillId="0" borderId="0" xfId="1" applyNumberFormat="1" applyFont="1"/>
    <xf numFmtId="8" fontId="4" fillId="0" borderId="16" xfId="0" applyNumberFormat="1" applyFont="1" applyBorder="1"/>
    <xf numFmtId="8" fontId="6" fillId="0" borderId="0" xfId="10" applyFont="1"/>
    <xf numFmtId="39" fontId="6" fillId="0" borderId="0" xfId="1" applyNumberFormat="1" applyFont="1"/>
    <xf numFmtId="0" fontId="3" fillId="0" borderId="0" xfId="0" quotePrefix="1" applyFont="1"/>
    <xf numFmtId="0" fontId="1" fillId="0" borderId="6" xfId="0" quotePrefix="1" applyFont="1" applyBorder="1"/>
    <xf numFmtId="8" fontId="4" fillId="0" borderId="0" xfId="0" applyNumberFormat="1" applyFont="1"/>
    <xf numFmtId="0" fontId="2" fillId="0" borderId="6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5" xfId="0" applyFont="1" applyBorder="1"/>
    <xf numFmtId="0" fontId="1" fillId="0" borderId="10" xfId="0" applyFont="1" applyBorder="1"/>
    <xf numFmtId="0" fontId="1" fillId="0" borderId="12" xfId="0" applyFont="1" applyBorder="1"/>
    <xf numFmtId="164" fontId="1" fillId="0" borderId="7" xfId="0" applyNumberFormat="1" applyFont="1" applyBorder="1" applyAlignment="1">
      <alignment horizontal="left"/>
    </xf>
    <xf numFmtId="0" fontId="1" fillId="0" borderId="8" xfId="0" quotePrefix="1" applyFont="1" applyBorder="1"/>
    <xf numFmtId="0" fontId="1" fillId="0" borderId="13" xfId="0" applyFont="1" applyBorder="1"/>
    <xf numFmtId="0" fontId="9" fillId="0" borderId="0" xfId="0" quotePrefix="1" applyFont="1"/>
    <xf numFmtId="0" fontId="4" fillId="0" borderId="0" xfId="0" applyFont="1" applyAlignment="1">
      <alignment horizontal="center"/>
    </xf>
    <xf numFmtId="0" fontId="4" fillId="0" borderId="7" xfId="0" applyFont="1" applyBorder="1"/>
    <xf numFmtId="0" fontId="4" fillId="0" borderId="0" xfId="0" quotePrefix="1" applyFont="1"/>
    <xf numFmtId="8" fontId="10" fillId="0" borderId="0" xfId="10" applyFont="1"/>
    <xf numFmtId="39" fontId="10" fillId="0" borderId="7" xfId="1" applyNumberFormat="1" applyFont="1" applyBorder="1"/>
    <xf numFmtId="39" fontId="10" fillId="0" borderId="0" xfId="1" applyNumberFormat="1" applyFont="1" applyBorder="1"/>
    <xf numFmtId="15" fontId="9" fillId="0" borderId="0" xfId="0" quotePrefix="1" applyNumberFormat="1" applyFont="1"/>
    <xf numFmtId="43" fontId="4" fillId="0" borderId="0" xfId="0" applyNumberFormat="1" applyFont="1"/>
    <xf numFmtId="43" fontId="4" fillId="0" borderId="7" xfId="0" applyNumberFormat="1" applyFont="1" applyBorder="1"/>
    <xf numFmtId="39" fontId="5" fillId="0" borderId="0" xfId="1" applyNumberFormat="1" applyFont="1" applyFill="1"/>
    <xf numFmtId="8" fontId="11" fillId="2" borderId="0" xfId="10" applyFont="1" applyFill="1"/>
    <xf numFmtId="0" fontId="4" fillId="2" borderId="0" xfId="0" applyFont="1" applyFill="1"/>
    <xf numFmtId="39" fontId="4" fillId="0" borderId="0" xfId="0" applyNumberFormat="1" applyFont="1"/>
    <xf numFmtId="8" fontId="4" fillId="0" borderId="2" xfId="0" applyNumberFormat="1" applyFont="1" applyBorder="1"/>
    <xf numFmtId="39" fontId="4" fillId="0" borderId="9" xfId="0" applyNumberFormat="1" applyFont="1" applyBorder="1"/>
    <xf numFmtId="0" fontId="12" fillId="0" borderId="0" xfId="0" applyFont="1"/>
    <xf numFmtId="0" fontId="13" fillId="0" borderId="0" xfId="0" applyFont="1"/>
    <xf numFmtId="8" fontId="0" fillId="0" borderId="0" xfId="0" applyNumberFormat="1"/>
    <xf numFmtId="39" fontId="5" fillId="0" borderId="7" xfId="1" applyNumberFormat="1" applyFont="1" applyBorder="1"/>
    <xf numFmtId="39" fontId="4" fillId="0" borderId="16" xfId="0" applyNumberFormat="1" applyFont="1" applyBorder="1"/>
    <xf numFmtId="0" fontId="4" fillId="0" borderId="7" xfId="0" applyFont="1" applyBorder="1" applyAlignment="1">
      <alignment horizontal="left"/>
    </xf>
    <xf numFmtId="39" fontId="4" fillId="0" borderId="0" xfId="0" applyNumberFormat="1" applyFont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0" borderId="3" xfId="0" applyFont="1" applyBorder="1"/>
    <xf numFmtId="0" fontId="0" fillId="0" borderId="4" xfId="0" quotePrefix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2" xfId="0" applyFont="1" applyBorder="1"/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/>
    <xf numFmtId="0" fontId="0" fillId="0" borderId="11" xfId="0" applyFont="1" applyBorder="1" applyAlignment="1">
      <alignment horizontal="center"/>
    </xf>
    <xf numFmtId="0" fontId="0" fillId="1" borderId="14" xfId="0" applyFont="1" applyFill="1" applyBorder="1"/>
    <xf numFmtId="0" fontId="0" fillId="1" borderId="13" xfId="0" applyFont="1" applyFill="1" applyBorder="1"/>
    <xf numFmtId="5" fontId="0" fillId="0" borderId="14" xfId="0" applyNumberFormat="1" applyFont="1" applyBorder="1"/>
    <xf numFmtId="0" fontId="0" fillId="0" borderId="9" xfId="0" quotePrefix="1" applyFont="1" applyBorder="1" applyAlignment="1">
      <alignment horizontal="left"/>
    </xf>
    <xf numFmtId="165" fontId="0" fillId="0" borderId="14" xfId="0" applyNumberFormat="1" applyFont="1" applyBorder="1"/>
    <xf numFmtId="5" fontId="0" fillId="0" borderId="15" xfId="0" applyNumberFormat="1" applyFont="1" applyBorder="1"/>
    <xf numFmtId="165" fontId="0" fillId="0" borderId="15" xfId="0" applyNumberFormat="1" applyFont="1" applyBorder="1"/>
    <xf numFmtId="165" fontId="0" fillId="0" borderId="0" xfId="0" applyNumberFormat="1" applyFont="1"/>
    <xf numFmtId="165" fontId="0" fillId="1" borderId="14" xfId="0" applyNumberFormat="1" applyFont="1" applyFill="1" applyBorder="1"/>
    <xf numFmtId="37" fontId="0" fillId="0" borderId="14" xfId="10" applyNumberFormat="1" applyFont="1" applyBorder="1"/>
    <xf numFmtId="5" fontId="0" fillId="1" borderId="14" xfId="0" applyNumberFormat="1" applyFont="1" applyFill="1" applyBorder="1"/>
    <xf numFmtId="8" fontId="0" fillId="0" borderId="9" xfId="10" applyFont="1" applyBorder="1"/>
    <xf numFmtId="167" fontId="0" fillId="0" borderId="9" xfId="0" applyNumberFormat="1" applyFont="1" applyBorder="1"/>
    <xf numFmtId="166" fontId="0" fillId="0" borderId="9" xfId="0" applyNumberFormat="1" applyFont="1" applyBorder="1"/>
    <xf numFmtId="10" fontId="0" fillId="0" borderId="9" xfId="0" applyNumberFormat="1" applyFont="1" applyBorder="1"/>
    <xf numFmtId="166" fontId="0" fillId="0" borderId="11" xfId="0" applyNumberFormat="1" applyFont="1" applyBorder="1" applyAlignment="1">
      <alignment horizontal="center"/>
    </xf>
    <xf numFmtId="168" fontId="0" fillId="0" borderId="9" xfId="0" applyNumberFormat="1" applyFont="1" applyBorder="1"/>
    <xf numFmtId="5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/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/>
    <xf numFmtId="0" fontId="0" fillId="1" borderId="10" xfId="0" applyFont="1" applyFill="1" applyBorder="1"/>
    <xf numFmtId="0" fontId="0" fillId="0" borderId="9" xfId="0" applyFont="1" applyBorder="1" applyAlignment="1">
      <alignment horizontal="center"/>
    </xf>
    <xf numFmtId="0" fontId="0" fillId="0" borderId="14" xfId="0" applyFont="1" applyBorder="1"/>
    <xf numFmtId="0" fontId="0" fillId="1" borderId="12" xfId="0" applyFont="1" applyFill="1" applyBorder="1"/>
    <xf numFmtId="0" fontId="0" fillId="0" borderId="0" xfId="0" quotePrefix="1" applyFont="1" applyAlignment="1">
      <alignment horizontal="center"/>
    </xf>
  </cellXfs>
  <cellStyles count="12">
    <cellStyle name="Comma" xfId="1" builtinId="3"/>
    <cellStyle name="Comma  - Style1" xfId="2" xr:uid="{00000000-0005-0000-0000-000001000000}"/>
    <cellStyle name="Comma  - Style2" xfId="3" xr:uid="{00000000-0005-0000-0000-000002000000}"/>
    <cellStyle name="Comma  - Style3" xfId="4" xr:uid="{00000000-0005-0000-0000-000003000000}"/>
    <cellStyle name="Comma  - Style4" xfId="5" xr:uid="{00000000-0005-0000-0000-000004000000}"/>
    <cellStyle name="Comma  - Style5" xfId="6" xr:uid="{00000000-0005-0000-0000-000005000000}"/>
    <cellStyle name="Comma  - Style6" xfId="7" xr:uid="{00000000-0005-0000-0000-000006000000}"/>
    <cellStyle name="Comma  - Style7" xfId="8" xr:uid="{00000000-0005-0000-0000-000007000000}"/>
    <cellStyle name="Comma  - Style8" xfId="9" xr:uid="{00000000-0005-0000-0000-000008000000}"/>
    <cellStyle name="Currency" xfId="10" builtinId="4"/>
    <cellStyle name="Normal" xfId="0" builtinId="0"/>
    <cellStyle name="Normal - Style1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46</xdr:row>
      <xdr:rowOff>57150</xdr:rowOff>
    </xdr:from>
    <xdr:to>
      <xdr:col>6</xdr:col>
      <xdr:colOff>47625</xdr:colOff>
      <xdr:row>50</xdr:row>
      <xdr:rowOff>47625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552825" y="7600950"/>
          <a:ext cx="190500" cy="638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Accounting/CORPACCT/FERC1MEC/FERC/2004/114-1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FERC114-117"/>
      <sheetName val="Support Sch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47"/>
  <sheetViews>
    <sheetView showGridLines="0" tabSelected="1" zoomScaleNormal="100" workbookViewId="0">
      <selection activeCell="F18" sqref="F18"/>
    </sheetView>
  </sheetViews>
  <sheetFormatPr defaultRowHeight="10.5" x14ac:dyDescent="0.15"/>
  <cols>
    <col min="1" max="1" width="5" style="69" customWidth="1"/>
    <col min="2" max="2" width="6" style="69" customWidth="1"/>
    <col min="3" max="3" width="8.1640625" style="69" customWidth="1"/>
    <col min="4" max="4" width="8.5" style="69" customWidth="1"/>
    <col min="5" max="5" width="10.33203125" style="69" customWidth="1"/>
    <col min="6" max="6" width="14.6640625" style="69" customWidth="1"/>
    <col min="7" max="7" width="13" style="69" bestFit="1" customWidth="1"/>
    <col min="8" max="8" width="5.1640625" style="69" customWidth="1"/>
    <col min="9" max="9" width="3.1640625" style="69" customWidth="1"/>
    <col min="10" max="10" width="13" style="69" customWidth="1"/>
    <col min="11" max="11" width="14.6640625" style="69" customWidth="1"/>
    <col min="12" max="12" width="15.83203125" style="69" customWidth="1"/>
    <col min="13" max="15" width="19.33203125" style="69" customWidth="1"/>
    <col min="16" max="16384" width="9.33203125" style="69"/>
  </cols>
  <sheetData>
    <row r="1" spans="1:12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1.25" customHeight="1" x14ac:dyDescent="0.1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x14ac:dyDescent="0.1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15">
      <c r="A5" s="68" t="s">
        <v>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15">
      <c r="A6" s="68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15">
      <c r="G7" s="70"/>
    </row>
    <row r="8" spans="1:12" x14ac:dyDescent="0.15">
      <c r="A8" s="68" t="s">
        <v>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x14ac:dyDescent="0.15">
      <c r="G9" s="70"/>
    </row>
    <row r="10" spans="1:12" x14ac:dyDescent="0.15">
      <c r="A10" s="2" t="s">
        <v>7</v>
      </c>
      <c r="B10" s="3"/>
      <c r="C10" s="3"/>
      <c r="D10" s="2" t="s">
        <v>8</v>
      </c>
      <c r="E10" s="3"/>
      <c r="F10" s="3"/>
      <c r="G10" s="4"/>
      <c r="H10" s="3"/>
      <c r="I10" s="3"/>
      <c r="J10" s="2" t="s">
        <v>9</v>
      </c>
      <c r="K10" s="4"/>
      <c r="L10" s="39" t="s">
        <v>10</v>
      </c>
    </row>
    <row r="11" spans="1:12" x14ac:dyDescent="0.15">
      <c r="A11" s="5" t="s">
        <v>11</v>
      </c>
      <c r="B11" s="6"/>
      <c r="C11" s="6"/>
      <c r="D11" s="8">
        <v>1</v>
      </c>
      <c r="E11" s="6" t="s">
        <v>12</v>
      </c>
      <c r="F11" s="6"/>
      <c r="G11" s="38"/>
      <c r="H11" s="6"/>
      <c r="I11" s="6"/>
      <c r="J11" s="9" t="s">
        <v>13</v>
      </c>
      <c r="K11" s="7"/>
      <c r="L11" s="40"/>
    </row>
    <row r="12" spans="1:12" x14ac:dyDescent="0.15">
      <c r="A12" s="10" t="s">
        <v>14</v>
      </c>
      <c r="B12" s="11"/>
      <c r="C12" s="11"/>
      <c r="D12" s="13">
        <v>2</v>
      </c>
      <c r="E12" s="11" t="s">
        <v>15</v>
      </c>
      <c r="F12" s="11"/>
      <c r="G12" s="42"/>
      <c r="H12" s="11"/>
      <c r="I12" s="11"/>
      <c r="J12" s="34" t="s">
        <v>16</v>
      </c>
      <c r="K12" s="12"/>
      <c r="L12" s="43" t="s">
        <v>17</v>
      </c>
    </row>
    <row r="13" spans="1:12" x14ac:dyDescent="0.15">
      <c r="A13" s="2"/>
      <c r="B13" s="3"/>
      <c r="C13" s="3"/>
      <c r="D13" s="6" t="s">
        <v>18</v>
      </c>
      <c r="E13" s="6"/>
      <c r="F13" s="6"/>
      <c r="G13" s="6"/>
      <c r="H13" s="3"/>
      <c r="I13" s="3"/>
      <c r="J13" s="6"/>
      <c r="K13" s="14"/>
      <c r="L13" s="7"/>
    </row>
    <row r="14" spans="1:12" x14ac:dyDescent="0.15">
      <c r="A14" s="71" t="s">
        <v>19</v>
      </c>
      <c r="B14" s="72" t="s">
        <v>20</v>
      </c>
      <c r="C14" s="73"/>
      <c r="D14" s="73"/>
      <c r="E14" s="73"/>
      <c r="F14" s="73"/>
      <c r="G14" s="73"/>
      <c r="H14" s="73"/>
      <c r="I14" s="73"/>
      <c r="J14" s="73"/>
      <c r="K14" s="73"/>
      <c r="L14" s="74"/>
    </row>
    <row r="15" spans="1:12" x14ac:dyDescent="0.15">
      <c r="A15" s="75" t="s">
        <v>21</v>
      </c>
      <c r="B15" s="76" t="s">
        <v>22</v>
      </c>
      <c r="L15" s="77"/>
    </row>
    <row r="16" spans="1:12" x14ac:dyDescent="0.15">
      <c r="A16" s="78"/>
      <c r="B16" s="76" t="s">
        <v>23</v>
      </c>
      <c r="L16" s="77"/>
    </row>
    <row r="17" spans="1:15" x14ac:dyDescent="0.15">
      <c r="A17" s="75" t="s">
        <v>24</v>
      </c>
      <c r="B17" s="76" t="s">
        <v>25</v>
      </c>
      <c r="L17" s="77"/>
    </row>
    <row r="18" spans="1:15" x14ac:dyDescent="0.15">
      <c r="A18" s="78"/>
      <c r="B18" s="76" t="s">
        <v>26</v>
      </c>
      <c r="L18" s="77"/>
    </row>
    <row r="19" spans="1:15" x14ac:dyDescent="0.15">
      <c r="A19" s="75" t="s">
        <v>27</v>
      </c>
      <c r="B19" s="76" t="s">
        <v>28</v>
      </c>
      <c r="L19" s="77"/>
    </row>
    <row r="20" spans="1:15" x14ac:dyDescent="0.15">
      <c r="A20" s="75" t="s">
        <v>29</v>
      </c>
      <c r="B20" s="76" t="s">
        <v>30</v>
      </c>
      <c r="L20" s="77"/>
    </row>
    <row r="21" spans="1:15" x14ac:dyDescent="0.15">
      <c r="A21" s="78"/>
      <c r="B21" s="76" t="s">
        <v>31</v>
      </c>
      <c r="L21" s="77"/>
    </row>
    <row r="22" spans="1:15" x14ac:dyDescent="0.15">
      <c r="A22" s="75" t="s">
        <v>32</v>
      </c>
      <c r="B22" s="69" t="s">
        <v>33</v>
      </c>
      <c r="L22" s="77"/>
    </row>
    <row r="23" spans="1:15" x14ac:dyDescent="0.15">
      <c r="A23" s="75" t="s">
        <v>34</v>
      </c>
      <c r="B23" s="69" t="s">
        <v>35</v>
      </c>
      <c r="L23" s="77"/>
    </row>
    <row r="24" spans="1:15" x14ac:dyDescent="0.15">
      <c r="A24" s="75" t="s">
        <v>36</v>
      </c>
      <c r="B24" s="69" t="s">
        <v>37</v>
      </c>
      <c r="L24" s="77"/>
    </row>
    <row r="25" spans="1:15" x14ac:dyDescent="0.15">
      <c r="A25" s="78"/>
      <c r="B25" s="69" t="s">
        <v>38</v>
      </c>
      <c r="L25" s="77"/>
    </row>
    <row r="26" spans="1:15" x14ac:dyDescent="0.15">
      <c r="A26" s="75" t="s">
        <v>39</v>
      </c>
      <c r="B26" s="69" t="s">
        <v>40</v>
      </c>
      <c r="L26" s="77"/>
    </row>
    <row r="27" spans="1:15" x14ac:dyDescent="0.15">
      <c r="A27" s="78"/>
      <c r="L27" s="77"/>
    </row>
    <row r="28" spans="1:15" x14ac:dyDescent="0.15">
      <c r="A28" s="79"/>
      <c r="L28" s="77"/>
    </row>
    <row r="29" spans="1:15" x14ac:dyDescent="0.1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2"/>
    </row>
    <row r="30" spans="1:15" x14ac:dyDescent="0.15">
      <c r="A30" s="83"/>
      <c r="B30" s="78"/>
      <c r="C30" s="70"/>
      <c r="D30" s="70"/>
      <c r="E30" s="70"/>
      <c r="F30" s="70"/>
      <c r="G30" s="70"/>
      <c r="H30" s="70"/>
      <c r="I30" s="84"/>
      <c r="J30" s="78" t="s">
        <v>41</v>
      </c>
      <c r="K30" s="85" t="s">
        <v>42</v>
      </c>
      <c r="L30" s="85" t="s">
        <v>43</v>
      </c>
    </row>
    <row r="31" spans="1:15" s="70" customFormat="1" x14ac:dyDescent="0.15">
      <c r="A31" s="83"/>
      <c r="B31" s="78"/>
      <c r="E31" s="70" t="s">
        <v>44</v>
      </c>
      <c r="I31" s="84"/>
      <c r="J31" s="78" t="s">
        <v>45</v>
      </c>
      <c r="K31" s="85" t="s">
        <v>46</v>
      </c>
      <c r="L31" s="85" t="s">
        <v>46</v>
      </c>
      <c r="M31" s="69"/>
      <c r="N31" s="69"/>
      <c r="O31" s="69"/>
    </row>
    <row r="32" spans="1:15" s="70" customFormat="1" x14ac:dyDescent="0.15">
      <c r="A32" s="85" t="s">
        <v>47</v>
      </c>
      <c r="B32" s="78"/>
      <c r="E32" s="70" t="s">
        <v>48</v>
      </c>
      <c r="I32" s="84"/>
      <c r="J32" s="78" t="s">
        <v>49</v>
      </c>
      <c r="K32" s="85" t="s">
        <v>50</v>
      </c>
      <c r="L32" s="85" t="s">
        <v>50</v>
      </c>
      <c r="M32" s="69"/>
      <c r="N32" s="69"/>
      <c r="O32" s="69"/>
    </row>
    <row r="33" spans="1:15" s="1" customFormat="1" x14ac:dyDescent="0.15">
      <c r="A33" s="85" t="s">
        <v>51</v>
      </c>
      <c r="B33" s="78"/>
      <c r="C33" s="70"/>
      <c r="D33" s="70"/>
      <c r="E33" s="69"/>
      <c r="F33" s="70"/>
      <c r="G33" s="70"/>
      <c r="H33" s="70"/>
      <c r="I33" s="84"/>
      <c r="J33" s="78" t="s">
        <v>52</v>
      </c>
      <c r="K33" s="85" t="s">
        <v>53</v>
      </c>
      <c r="L33" s="85" t="s">
        <v>53</v>
      </c>
      <c r="M33" s="69"/>
      <c r="N33" s="19"/>
      <c r="O33" s="19"/>
    </row>
    <row r="34" spans="1:15" s="70" customFormat="1" x14ac:dyDescent="0.15">
      <c r="A34" s="15"/>
      <c r="B34" s="16"/>
      <c r="C34" s="17"/>
      <c r="D34" s="17"/>
      <c r="E34" s="1" t="s">
        <v>54</v>
      </c>
      <c r="F34" s="17"/>
      <c r="G34" s="17"/>
      <c r="H34" s="17"/>
      <c r="I34" s="23"/>
      <c r="J34" s="36" t="s">
        <v>55</v>
      </c>
      <c r="K34" s="36" t="s">
        <v>56</v>
      </c>
      <c r="L34" s="18" t="s">
        <v>57</v>
      </c>
      <c r="M34" s="69"/>
      <c r="N34" s="69"/>
      <c r="O34" s="69"/>
    </row>
    <row r="35" spans="1:15" x14ac:dyDescent="0.15">
      <c r="A35" s="86" t="s">
        <v>48</v>
      </c>
      <c r="B35" s="87"/>
      <c r="C35" s="87" t="s">
        <v>58</v>
      </c>
      <c r="D35" s="87"/>
      <c r="E35" s="87"/>
      <c r="F35" s="87"/>
      <c r="G35" s="87"/>
      <c r="H35" s="87"/>
      <c r="I35" s="88"/>
      <c r="J35" s="89"/>
      <c r="K35" s="90"/>
      <c r="L35" s="90"/>
    </row>
    <row r="36" spans="1:15" x14ac:dyDescent="0.15">
      <c r="A36" s="86">
        <v>1</v>
      </c>
      <c r="B36" s="87" t="s">
        <v>59</v>
      </c>
      <c r="C36" s="87"/>
      <c r="D36" s="87"/>
      <c r="E36" s="87"/>
      <c r="F36" s="87"/>
      <c r="G36" s="87"/>
      <c r="H36" s="87"/>
      <c r="I36" s="88"/>
      <c r="J36" s="89"/>
      <c r="K36" s="91">
        <v>7504059516</v>
      </c>
      <c r="L36" s="91">
        <v>6678407839</v>
      </c>
    </row>
    <row r="37" spans="1:15" x14ac:dyDescent="0.15">
      <c r="A37" s="86">
        <f t="shared" ref="A37:A73" si="0">A36+1</f>
        <v>2</v>
      </c>
      <c r="C37" s="87" t="s">
        <v>60</v>
      </c>
      <c r="D37" s="20"/>
      <c r="E37" s="87"/>
      <c r="F37" s="87"/>
      <c r="G37" s="87"/>
      <c r="H37" s="87"/>
      <c r="I37" s="88"/>
      <c r="J37" s="89"/>
      <c r="K37" s="89"/>
      <c r="L37" s="89"/>
    </row>
    <row r="38" spans="1:15" x14ac:dyDescent="0.15">
      <c r="A38" s="86">
        <f t="shared" si="0"/>
        <v>3</v>
      </c>
      <c r="B38" s="87" t="s">
        <v>61</v>
      </c>
      <c r="C38" s="87"/>
      <c r="D38" s="87"/>
      <c r="E38" s="87"/>
      <c r="F38" s="87"/>
      <c r="G38" s="87"/>
      <c r="H38" s="87"/>
      <c r="I38" s="88"/>
      <c r="J38" s="89"/>
      <c r="K38" s="89"/>
      <c r="L38" s="89"/>
    </row>
    <row r="39" spans="1:15" x14ac:dyDescent="0.15">
      <c r="A39" s="86">
        <f t="shared" si="0"/>
        <v>4</v>
      </c>
      <c r="B39" s="87"/>
      <c r="C39" s="92"/>
      <c r="D39" s="87"/>
      <c r="E39" s="87"/>
      <c r="F39" s="87"/>
      <c r="G39" s="87"/>
      <c r="H39" s="87"/>
      <c r="I39" s="88"/>
      <c r="J39" s="86"/>
      <c r="K39" s="93"/>
      <c r="L39" s="93"/>
    </row>
    <row r="40" spans="1:15" x14ac:dyDescent="0.15">
      <c r="A40" s="86">
        <f t="shared" si="0"/>
        <v>5</v>
      </c>
      <c r="B40" s="87" t="s">
        <v>62</v>
      </c>
      <c r="C40" s="92"/>
      <c r="D40" s="87"/>
      <c r="E40" s="87"/>
      <c r="F40" s="87"/>
      <c r="G40" s="87"/>
      <c r="H40" s="87"/>
      <c r="I40" s="88"/>
      <c r="J40" s="86"/>
      <c r="K40" s="93">
        <v>0</v>
      </c>
      <c r="L40" s="93">
        <v>0</v>
      </c>
    </row>
    <row r="41" spans="1:15" x14ac:dyDescent="0.15">
      <c r="A41" s="86">
        <f t="shared" si="0"/>
        <v>6</v>
      </c>
      <c r="B41" s="87"/>
      <c r="C41" s="87"/>
      <c r="D41" s="87"/>
      <c r="E41" s="87"/>
      <c r="F41" s="87"/>
      <c r="G41" s="87"/>
      <c r="H41" s="87"/>
      <c r="I41" s="88"/>
      <c r="J41" s="86"/>
      <c r="K41" s="93">
        <v>0</v>
      </c>
      <c r="L41" s="93">
        <v>0</v>
      </c>
    </row>
    <row r="42" spans="1:15" x14ac:dyDescent="0.15">
      <c r="A42" s="86">
        <f t="shared" si="0"/>
        <v>7</v>
      </c>
      <c r="B42" s="87"/>
      <c r="C42" s="87"/>
      <c r="D42" s="87"/>
      <c r="E42" s="87"/>
      <c r="F42" s="87"/>
      <c r="G42" s="87"/>
      <c r="H42" s="87"/>
      <c r="I42" s="88"/>
      <c r="J42" s="86"/>
      <c r="K42" s="93">
        <v>0</v>
      </c>
      <c r="L42" s="93">
        <v>0</v>
      </c>
    </row>
    <row r="43" spans="1:15" ht="11.25" thickBot="1" x14ac:dyDescent="0.2">
      <c r="A43" s="86">
        <f t="shared" si="0"/>
        <v>8</v>
      </c>
      <c r="B43" s="87"/>
      <c r="C43" s="87"/>
      <c r="D43" s="87"/>
      <c r="E43" s="87"/>
      <c r="F43" s="87"/>
      <c r="G43" s="87"/>
      <c r="H43" s="87"/>
      <c r="I43" s="88"/>
      <c r="J43" s="86"/>
      <c r="K43" s="93">
        <v>0</v>
      </c>
      <c r="L43" s="93">
        <v>0</v>
      </c>
    </row>
    <row r="44" spans="1:15" ht="11.25" thickBot="1" x14ac:dyDescent="0.2">
      <c r="A44" s="86">
        <f t="shared" si="0"/>
        <v>9</v>
      </c>
      <c r="B44" s="87" t="s">
        <v>63</v>
      </c>
      <c r="D44" s="87"/>
      <c r="E44" s="87"/>
      <c r="F44" s="20"/>
      <c r="G44" s="87"/>
      <c r="H44" s="87"/>
      <c r="I44" s="88"/>
      <c r="J44" s="86"/>
      <c r="K44" s="94">
        <f>SUM(K39:K43)</f>
        <v>0</v>
      </c>
      <c r="L44" s="94">
        <f>SUM(L39:L43)</f>
        <v>0</v>
      </c>
    </row>
    <row r="45" spans="1:15" x14ac:dyDescent="0.15">
      <c r="A45" s="86">
        <f t="shared" si="0"/>
        <v>10</v>
      </c>
      <c r="B45" s="87"/>
      <c r="C45" s="92"/>
      <c r="D45" s="87"/>
      <c r="E45" s="87"/>
      <c r="F45" s="87"/>
      <c r="G45" s="87"/>
      <c r="H45" s="87"/>
      <c r="I45" s="88"/>
      <c r="J45" s="86" t="s">
        <v>48</v>
      </c>
      <c r="K45" s="93">
        <v>0</v>
      </c>
      <c r="L45" s="93">
        <v>0</v>
      </c>
    </row>
    <row r="46" spans="1:15" x14ac:dyDescent="0.15">
      <c r="A46" s="86">
        <f t="shared" si="0"/>
        <v>11</v>
      </c>
      <c r="B46" s="87"/>
      <c r="C46" s="92"/>
      <c r="D46" s="87"/>
      <c r="E46" s="87"/>
      <c r="F46" s="87"/>
      <c r="G46" s="87"/>
      <c r="H46" s="87"/>
      <c r="I46" s="88"/>
      <c r="J46" s="86"/>
      <c r="K46" s="93"/>
      <c r="L46" s="93"/>
    </row>
    <row r="47" spans="1:15" x14ac:dyDescent="0.15">
      <c r="A47" s="86">
        <f t="shared" si="0"/>
        <v>12</v>
      </c>
      <c r="B47" s="87"/>
      <c r="C47" s="87"/>
      <c r="D47" s="87"/>
      <c r="E47" s="87"/>
      <c r="F47" s="87"/>
      <c r="G47" s="87"/>
      <c r="H47" s="87"/>
      <c r="I47" s="88"/>
      <c r="J47" s="86"/>
      <c r="K47" s="93">
        <v>0</v>
      </c>
      <c r="L47" s="93">
        <v>0</v>
      </c>
    </row>
    <row r="48" spans="1:15" x14ac:dyDescent="0.15">
      <c r="A48" s="86">
        <f t="shared" si="0"/>
        <v>13</v>
      </c>
      <c r="B48" s="87"/>
      <c r="C48" s="87"/>
      <c r="D48" s="87"/>
      <c r="E48" s="87"/>
      <c r="F48" s="87"/>
      <c r="G48" s="87"/>
      <c r="H48" s="87"/>
      <c r="I48" s="88"/>
      <c r="J48" s="86"/>
      <c r="K48" s="93">
        <v>0</v>
      </c>
      <c r="L48" s="93">
        <v>0</v>
      </c>
    </row>
    <row r="49" spans="1:15" ht="11.25" thickBot="1" x14ac:dyDescent="0.2">
      <c r="A49" s="86">
        <f t="shared" si="0"/>
        <v>14</v>
      </c>
      <c r="B49" s="87"/>
      <c r="C49" s="87"/>
      <c r="D49" s="87"/>
      <c r="E49" s="87"/>
      <c r="F49" s="87"/>
      <c r="G49" s="87"/>
      <c r="H49" s="87"/>
      <c r="I49" s="88"/>
      <c r="J49" s="86"/>
      <c r="K49" s="93">
        <v>0</v>
      </c>
      <c r="L49" s="93">
        <v>0</v>
      </c>
    </row>
    <row r="50" spans="1:15" ht="11.25" thickBot="1" x14ac:dyDescent="0.2">
      <c r="A50" s="86">
        <f t="shared" si="0"/>
        <v>15</v>
      </c>
      <c r="B50" s="87" t="s">
        <v>64</v>
      </c>
      <c r="C50" s="87"/>
      <c r="D50" s="87"/>
      <c r="E50" s="87"/>
      <c r="F50" s="20"/>
      <c r="G50" s="87"/>
      <c r="H50" s="87"/>
      <c r="I50" s="88"/>
      <c r="J50" s="86"/>
      <c r="K50" s="95">
        <f>SUM(K45:K49)</f>
        <v>0</v>
      </c>
      <c r="L50" s="95">
        <f>SUM(L45:L49)</f>
        <v>0</v>
      </c>
    </row>
    <row r="51" spans="1:15" x14ac:dyDescent="0.15">
      <c r="A51" s="86">
        <f t="shared" si="0"/>
        <v>16</v>
      </c>
      <c r="B51" s="87" t="s">
        <v>65</v>
      </c>
      <c r="C51" s="87"/>
      <c r="D51" s="87"/>
      <c r="E51" s="87"/>
      <c r="F51" s="87"/>
      <c r="G51" s="87"/>
      <c r="H51" s="87"/>
      <c r="I51" s="88"/>
      <c r="J51" s="86"/>
      <c r="K51" s="93">
        <v>894411218</v>
      </c>
      <c r="L51" s="93">
        <v>825651677</v>
      </c>
      <c r="O51" s="96"/>
    </row>
    <row r="52" spans="1:15" x14ac:dyDescent="0.15">
      <c r="A52" s="86">
        <f t="shared" si="0"/>
        <v>17</v>
      </c>
      <c r="B52" s="87" t="s">
        <v>66</v>
      </c>
      <c r="C52" s="87"/>
      <c r="D52" s="87"/>
      <c r="E52" s="87"/>
      <c r="F52" s="87"/>
      <c r="G52" s="87"/>
      <c r="H52" s="87"/>
      <c r="I52" s="88"/>
      <c r="J52" s="97"/>
      <c r="K52" s="97"/>
      <c r="L52" s="97"/>
    </row>
    <row r="53" spans="1:15" x14ac:dyDescent="0.15">
      <c r="A53" s="86">
        <f t="shared" si="0"/>
        <v>18</v>
      </c>
      <c r="B53" s="87"/>
      <c r="C53" s="87"/>
      <c r="D53" s="87"/>
      <c r="E53" s="87"/>
      <c r="F53" s="20"/>
      <c r="G53" s="87"/>
      <c r="H53" s="87"/>
      <c r="I53" s="88"/>
      <c r="J53" s="86"/>
      <c r="K53" s="91">
        <v>0</v>
      </c>
      <c r="L53" s="91">
        <v>0</v>
      </c>
    </row>
    <row r="54" spans="1:15" x14ac:dyDescent="0.15">
      <c r="A54" s="86">
        <f t="shared" si="0"/>
        <v>19</v>
      </c>
      <c r="B54" s="87"/>
      <c r="C54" s="87"/>
      <c r="D54" s="20"/>
      <c r="E54" s="87"/>
      <c r="F54" s="87"/>
      <c r="G54" s="87"/>
      <c r="H54" s="87"/>
      <c r="I54" s="88"/>
      <c r="J54" s="86"/>
      <c r="K54" s="98">
        <v>0</v>
      </c>
      <c r="L54" s="98">
        <v>0</v>
      </c>
    </row>
    <row r="55" spans="1:15" x14ac:dyDescent="0.15">
      <c r="A55" s="86">
        <f t="shared" si="0"/>
        <v>20</v>
      </c>
      <c r="B55" s="87"/>
      <c r="C55" s="87"/>
      <c r="D55" s="20"/>
      <c r="E55" s="87"/>
      <c r="F55" s="87"/>
      <c r="G55" s="87"/>
      <c r="H55" s="87"/>
      <c r="I55" s="88"/>
      <c r="J55" s="86"/>
      <c r="K55" s="98">
        <v>0</v>
      </c>
      <c r="L55" s="98">
        <v>0</v>
      </c>
    </row>
    <row r="56" spans="1:15" ht="11.25" thickBot="1" x14ac:dyDescent="0.2">
      <c r="A56" s="86">
        <f t="shared" si="0"/>
        <v>21</v>
      </c>
      <c r="B56" s="87"/>
      <c r="C56" s="87"/>
      <c r="D56" s="20"/>
      <c r="E56" s="87"/>
      <c r="F56" s="87"/>
      <c r="G56" s="87"/>
      <c r="H56" s="87"/>
      <c r="I56" s="88" t="s">
        <v>48</v>
      </c>
      <c r="J56" s="86" t="s">
        <v>48</v>
      </c>
      <c r="K56" s="98">
        <v>0</v>
      </c>
      <c r="L56" s="98">
        <v>0</v>
      </c>
    </row>
    <row r="57" spans="1:15" ht="11.25" thickBot="1" x14ac:dyDescent="0.2">
      <c r="A57" s="86">
        <f t="shared" si="0"/>
        <v>22</v>
      </c>
      <c r="B57" s="87" t="s">
        <v>67</v>
      </c>
      <c r="C57" s="87"/>
      <c r="D57" s="20"/>
      <c r="E57" s="87"/>
      <c r="F57" s="87"/>
      <c r="G57" s="20"/>
      <c r="H57" s="87"/>
      <c r="I57" s="88"/>
      <c r="J57" s="86"/>
      <c r="K57" s="95">
        <f>SUM(K52:K56)</f>
        <v>0</v>
      </c>
      <c r="L57" s="95">
        <f>SUM(L52:L56)</f>
        <v>0</v>
      </c>
    </row>
    <row r="58" spans="1:15" x14ac:dyDescent="0.15">
      <c r="A58" s="86">
        <f t="shared" si="0"/>
        <v>23</v>
      </c>
      <c r="B58" s="87" t="s">
        <v>68</v>
      </c>
      <c r="C58" s="87"/>
      <c r="D58" s="20"/>
      <c r="E58" s="87"/>
      <c r="F58" s="87"/>
      <c r="G58" s="87"/>
      <c r="H58" s="87"/>
      <c r="I58" s="88"/>
      <c r="J58" s="99"/>
      <c r="K58" s="99"/>
      <c r="L58" s="99"/>
    </row>
    <row r="59" spans="1:15" x14ac:dyDescent="0.15">
      <c r="A59" s="86">
        <f t="shared" si="0"/>
        <v>24</v>
      </c>
      <c r="B59" s="87" t="s">
        <v>69</v>
      </c>
      <c r="C59" s="87"/>
      <c r="D59" s="20"/>
      <c r="E59" s="87"/>
      <c r="F59" s="87"/>
      <c r="G59" s="87"/>
      <c r="H59" s="87"/>
      <c r="I59" s="88"/>
      <c r="J59" s="86">
        <v>238</v>
      </c>
      <c r="K59" s="93">
        <v>0</v>
      </c>
      <c r="L59" s="93">
        <v>0</v>
      </c>
    </row>
    <row r="60" spans="1:15" x14ac:dyDescent="0.15">
      <c r="A60" s="86">
        <f t="shared" si="0"/>
        <v>25</v>
      </c>
      <c r="B60" s="100"/>
      <c r="C60" s="101"/>
      <c r="D60" s="100"/>
      <c r="E60" s="102"/>
      <c r="F60" s="100"/>
      <c r="G60" s="102"/>
      <c r="H60" s="103"/>
      <c r="I60" s="104"/>
      <c r="J60" s="86"/>
      <c r="K60" s="93"/>
      <c r="L60" s="93"/>
    </row>
    <row r="61" spans="1:15" x14ac:dyDescent="0.15">
      <c r="A61" s="86">
        <f t="shared" si="0"/>
        <v>26</v>
      </c>
      <c r="B61" s="100"/>
      <c r="C61" s="101"/>
      <c r="D61" s="100"/>
      <c r="E61" s="102"/>
      <c r="F61" s="100"/>
      <c r="G61" s="102"/>
      <c r="H61" s="87"/>
      <c r="I61" s="88"/>
      <c r="J61" s="86"/>
      <c r="K61" s="93"/>
      <c r="L61" s="93"/>
    </row>
    <row r="62" spans="1:15" x14ac:dyDescent="0.15">
      <c r="A62" s="86">
        <f t="shared" si="0"/>
        <v>27</v>
      </c>
      <c r="B62" s="100"/>
      <c r="C62" s="101"/>
      <c r="D62" s="100"/>
      <c r="E62" s="102"/>
      <c r="F62" s="105"/>
      <c r="G62" s="102"/>
      <c r="H62" s="87"/>
      <c r="I62" s="88"/>
      <c r="J62" s="86"/>
      <c r="K62" s="93"/>
      <c r="L62" s="93"/>
    </row>
    <row r="63" spans="1:15" ht="11.25" thickBot="1" x14ac:dyDescent="0.2">
      <c r="A63" s="86">
        <f t="shared" si="0"/>
        <v>28</v>
      </c>
      <c r="B63" s="100"/>
      <c r="C63" s="101"/>
      <c r="D63" s="100"/>
      <c r="E63" s="102"/>
      <c r="F63" s="105"/>
      <c r="G63" s="102"/>
      <c r="H63" s="87"/>
      <c r="I63" s="88"/>
      <c r="J63" s="86"/>
      <c r="K63" s="93"/>
      <c r="L63" s="93"/>
    </row>
    <row r="64" spans="1:15" ht="11.25" thickBot="1" x14ac:dyDescent="0.2">
      <c r="A64" s="86">
        <f t="shared" si="0"/>
        <v>29</v>
      </c>
      <c r="B64" s="87" t="s">
        <v>70</v>
      </c>
      <c r="C64" s="87"/>
      <c r="D64" s="20"/>
      <c r="E64" s="87"/>
      <c r="F64" s="87"/>
      <c r="G64" s="20"/>
      <c r="H64" s="87"/>
      <c r="I64" s="88"/>
      <c r="J64" s="86"/>
      <c r="K64" s="94">
        <f>SUM(K59:K63)</f>
        <v>0</v>
      </c>
      <c r="L64" s="94">
        <f>SUM(L59:L63)</f>
        <v>0</v>
      </c>
    </row>
    <row r="65" spans="1:12" x14ac:dyDescent="0.15">
      <c r="A65" s="86">
        <f t="shared" si="0"/>
        <v>30</v>
      </c>
      <c r="B65" s="87" t="s">
        <v>71</v>
      </c>
      <c r="C65" s="87"/>
      <c r="D65" s="20"/>
      <c r="E65" s="87"/>
      <c r="F65" s="87"/>
      <c r="G65" s="87"/>
      <c r="H65" s="87"/>
      <c r="I65" s="88"/>
      <c r="J65" s="99"/>
      <c r="K65" s="99"/>
      <c r="L65" s="99"/>
    </row>
    <row r="66" spans="1:12" x14ac:dyDescent="0.15">
      <c r="A66" s="86">
        <f t="shared" si="0"/>
        <v>31</v>
      </c>
      <c r="B66" s="87"/>
      <c r="C66" s="87"/>
      <c r="D66" s="20"/>
      <c r="E66" s="87"/>
      <c r="F66" s="87"/>
      <c r="G66" s="87"/>
      <c r="H66" s="87"/>
      <c r="I66" s="88"/>
      <c r="J66" s="86"/>
      <c r="K66" s="93">
        <v>0</v>
      </c>
      <c r="L66" s="93">
        <v>0</v>
      </c>
    </row>
    <row r="67" spans="1:12" x14ac:dyDescent="0.15">
      <c r="A67" s="86">
        <f t="shared" si="0"/>
        <v>32</v>
      </c>
      <c r="B67" s="87" t="s">
        <v>72</v>
      </c>
      <c r="C67" s="87"/>
      <c r="D67" s="20"/>
      <c r="E67" s="87"/>
      <c r="F67" s="87"/>
      <c r="G67" s="87"/>
      <c r="H67" s="87"/>
      <c r="I67" s="88"/>
      <c r="J67" s="86">
        <v>238</v>
      </c>
      <c r="K67" s="93">
        <v>0</v>
      </c>
      <c r="L67" s="93">
        <v>0</v>
      </c>
    </row>
    <row r="68" spans="1:12" x14ac:dyDescent="0.15">
      <c r="A68" s="86">
        <f t="shared" si="0"/>
        <v>33</v>
      </c>
      <c r="B68" s="87"/>
      <c r="C68" s="87"/>
      <c r="D68" s="20"/>
      <c r="E68" s="87"/>
      <c r="F68" s="87"/>
      <c r="G68" s="87"/>
      <c r="H68" s="87"/>
      <c r="I68" s="88"/>
      <c r="J68" s="86"/>
      <c r="K68" s="93">
        <v>0</v>
      </c>
      <c r="L68" s="93">
        <v>0</v>
      </c>
    </row>
    <row r="69" spans="1:12" x14ac:dyDescent="0.15">
      <c r="A69" s="86">
        <f t="shared" si="0"/>
        <v>34</v>
      </c>
      <c r="B69" s="87"/>
      <c r="C69" s="87"/>
      <c r="D69" s="20"/>
      <c r="E69" s="87"/>
      <c r="F69" s="87"/>
      <c r="G69" s="87"/>
      <c r="H69" s="87"/>
      <c r="I69" s="88"/>
      <c r="J69" s="86"/>
      <c r="K69" s="93">
        <v>0</v>
      </c>
      <c r="L69" s="93">
        <v>0</v>
      </c>
    </row>
    <row r="70" spans="1:12" ht="11.25" thickBot="1" x14ac:dyDescent="0.2">
      <c r="A70" s="86">
        <f t="shared" si="0"/>
        <v>35</v>
      </c>
      <c r="B70" s="87"/>
      <c r="C70" s="87"/>
      <c r="D70" s="20"/>
      <c r="E70" s="87"/>
      <c r="F70" s="87"/>
      <c r="G70" s="87"/>
      <c r="H70" s="87"/>
      <c r="I70" s="88"/>
      <c r="J70" s="86"/>
      <c r="K70" s="93">
        <v>0</v>
      </c>
      <c r="L70" s="93">
        <v>0</v>
      </c>
    </row>
    <row r="71" spans="1:12" ht="11.25" thickBot="1" x14ac:dyDescent="0.2">
      <c r="A71" s="86">
        <f t="shared" si="0"/>
        <v>36</v>
      </c>
      <c r="B71" s="87" t="s">
        <v>73</v>
      </c>
      <c r="C71" s="87"/>
      <c r="D71" s="20"/>
      <c r="E71" s="87"/>
      <c r="F71" s="87"/>
      <c r="G71" s="20"/>
      <c r="H71" s="87"/>
      <c r="I71" s="88"/>
      <c r="J71" s="86"/>
      <c r="K71" s="94">
        <f>SUM(K66:K70)</f>
        <v>0</v>
      </c>
      <c r="L71" s="94">
        <f>SUM(L66:L70)</f>
        <v>0</v>
      </c>
    </row>
    <row r="72" spans="1:12" ht="11.25" thickBot="1" x14ac:dyDescent="0.2">
      <c r="A72" s="86">
        <f t="shared" si="0"/>
        <v>37</v>
      </c>
      <c r="B72" s="87" t="s">
        <v>74</v>
      </c>
      <c r="C72" s="87"/>
      <c r="D72" s="20"/>
      <c r="E72" s="87"/>
      <c r="F72" s="87"/>
      <c r="G72" s="87"/>
      <c r="H72" s="87"/>
      <c r="I72" s="88"/>
      <c r="J72" s="86"/>
      <c r="K72" s="94">
        <v>0</v>
      </c>
      <c r="L72" s="94">
        <v>0</v>
      </c>
    </row>
    <row r="73" spans="1:12" x14ac:dyDescent="0.15">
      <c r="A73" s="86">
        <f t="shared" si="0"/>
        <v>38</v>
      </c>
      <c r="B73" s="87" t="s">
        <v>75</v>
      </c>
      <c r="C73" s="87"/>
      <c r="D73" s="20"/>
      <c r="E73" s="87" t="s">
        <v>76</v>
      </c>
      <c r="F73" s="87"/>
      <c r="G73" s="87"/>
      <c r="H73" s="87"/>
      <c r="I73" s="88"/>
      <c r="J73" s="86"/>
      <c r="K73" s="91">
        <f>K36+K44+K50+K51+K57+K64+K71+K72+K118</f>
        <v>8398470734</v>
      </c>
      <c r="L73" s="91">
        <f>L36+L44+L50+L51+L57+L64+L71+L72+L118</f>
        <v>7504059516</v>
      </c>
    </row>
    <row r="74" spans="1:12" x14ac:dyDescent="0.15">
      <c r="A74" s="70"/>
      <c r="D74" s="19"/>
      <c r="I74" s="70"/>
      <c r="J74" s="70"/>
      <c r="K74" s="106"/>
      <c r="L74" s="106"/>
    </row>
    <row r="75" spans="1:12" x14ac:dyDescent="0.15">
      <c r="A75" s="70"/>
      <c r="D75" s="19"/>
      <c r="I75" s="70"/>
      <c r="J75" s="70"/>
      <c r="K75" s="106"/>
      <c r="L75" s="106"/>
    </row>
    <row r="76" spans="1:12" ht="12.75" x14ac:dyDescent="0.2">
      <c r="A76" s="21"/>
      <c r="B76" s="21"/>
      <c r="C76" s="21"/>
      <c r="G76" s="25"/>
      <c r="H76" s="22"/>
    </row>
    <row r="77" spans="1:12" x14ac:dyDescent="0.15">
      <c r="A77" s="68" t="s">
        <v>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1:12" x14ac:dyDescent="0.15">
      <c r="A78" s="68" t="s">
        <v>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1:12" x14ac:dyDescent="0.15">
      <c r="A79" s="68" t="s">
        <v>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1:12" x14ac:dyDescent="0.15">
      <c r="A80" s="68" t="s">
        <v>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1:12" x14ac:dyDescent="0.15">
      <c r="A81" s="68" t="s">
        <v>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x14ac:dyDescent="0.15">
      <c r="A82" s="68" t="s">
        <v>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1:12" x14ac:dyDescent="0.15">
      <c r="G83" s="70"/>
    </row>
    <row r="84" spans="1:12" x14ac:dyDescent="0.15">
      <c r="A84" s="68" t="s">
        <v>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1:12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1:12" x14ac:dyDescent="0.15">
      <c r="A86" s="2" t="s">
        <v>7</v>
      </c>
      <c r="B86" s="3"/>
      <c r="C86" s="3"/>
      <c r="D86" s="3"/>
      <c r="E86" s="2" t="s">
        <v>8</v>
      </c>
      <c r="F86" s="3"/>
      <c r="G86" s="4"/>
      <c r="H86" s="3"/>
      <c r="I86" s="4"/>
      <c r="J86" s="2" t="s">
        <v>9</v>
      </c>
      <c r="K86" s="4"/>
      <c r="L86" s="39" t="s">
        <v>10</v>
      </c>
    </row>
    <row r="87" spans="1:12" x14ac:dyDescent="0.15">
      <c r="A87" s="5" t="s">
        <v>11</v>
      </c>
      <c r="B87" s="6"/>
      <c r="C87" s="6"/>
      <c r="D87" s="37"/>
      <c r="E87" s="8">
        <v>1</v>
      </c>
      <c r="F87" s="6" t="s">
        <v>12</v>
      </c>
      <c r="G87" s="38"/>
      <c r="H87" s="6"/>
      <c r="I87" s="7"/>
      <c r="J87" s="9" t="s">
        <v>13</v>
      </c>
      <c r="K87" s="7"/>
      <c r="L87" s="40"/>
    </row>
    <row r="88" spans="1:12" x14ac:dyDescent="0.15">
      <c r="A88" s="10" t="s">
        <v>14</v>
      </c>
      <c r="B88" s="11"/>
      <c r="C88" s="11"/>
      <c r="D88" s="41"/>
      <c r="E88" s="13">
        <v>2</v>
      </c>
      <c r="F88" s="11" t="s">
        <v>15</v>
      </c>
      <c r="G88" s="42"/>
      <c r="H88" s="11"/>
      <c r="I88" s="12"/>
      <c r="J88" s="34" t="str">
        <f>+J12</f>
        <v>12/31/2021</v>
      </c>
      <c r="K88" s="12"/>
      <c r="L88" s="43" t="str">
        <f>L12</f>
        <v>End of 2021</v>
      </c>
    </row>
    <row r="89" spans="1:12" x14ac:dyDescent="0.15">
      <c r="A89" s="10"/>
      <c r="B89" s="11"/>
      <c r="C89" s="11"/>
      <c r="D89" s="11" t="s">
        <v>77</v>
      </c>
      <c r="E89" s="87"/>
      <c r="F89" s="11"/>
      <c r="G89" s="11"/>
      <c r="H89" s="14"/>
      <c r="I89" s="14"/>
      <c r="J89" s="14"/>
      <c r="K89" s="12"/>
      <c r="L89" s="12"/>
    </row>
    <row r="90" spans="1:12" x14ac:dyDescent="0.15">
      <c r="A90" s="71" t="s">
        <v>19</v>
      </c>
      <c r="B90" s="72" t="s">
        <v>20</v>
      </c>
      <c r="C90" s="73"/>
      <c r="D90" s="73"/>
      <c r="E90" s="73"/>
      <c r="F90" s="73"/>
      <c r="G90" s="73"/>
      <c r="H90" s="73"/>
      <c r="I90" s="73"/>
      <c r="J90" s="73"/>
      <c r="K90" s="73"/>
      <c r="L90" s="74"/>
    </row>
    <row r="91" spans="1:12" x14ac:dyDescent="0.15">
      <c r="A91" s="75" t="s">
        <v>21</v>
      </c>
      <c r="B91" s="76" t="s">
        <v>22</v>
      </c>
      <c r="L91" s="77"/>
    </row>
    <row r="92" spans="1:12" x14ac:dyDescent="0.15">
      <c r="A92" s="78"/>
      <c r="B92" s="76" t="s">
        <v>23</v>
      </c>
      <c r="L92" s="77"/>
    </row>
    <row r="93" spans="1:12" x14ac:dyDescent="0.15">
      <c r="A93" s="75" t="s">
        <v>24</v>
      </c>
      <c r="B93" s="76" t="s">
        <v>25</v>
      </c>
      <c r="L93" s="77"/>
    </row>
    <row r="94" spans="1:12" x14ac:dyDescent="0.15">
      <c r="A94" s="78"/>
      <c r="B94" s="76" t="s">
        <v>26</v>
      </c>
      <c r="L94" s="77"/>
    </row>
    <row r="95" spans="1:12" x14ac:dyDescent="0.15">
      <c r="A95" s="75" t="s">
        <v>27</v>
      </c>
      <c r="B95" s="76" t="s">
        <v>28</v>
      </c>
      <c r="L95" s="77"/>
    </row>
    <row r="96" spans="1:12" x14ac:dyDescent="0.15">
      <c r="A96" s="75" t="s">
        <v>29</v>
      </c>
      <c r="B96" s="76" t="s">
        <v>30</v>
      </c>
      <c r="L96" s="77"/>
    </row>
    <row r="97" spans="1:12" x14ac:dyDescent="0.15">
      <c r="A97" s="78"/>
      <c r="B97" s="76" t="s">
        <v>31</v>
      </c>
      <c r="L97" s="77"/>
    </row>
    <row r="98" spans="1:12" x14ac:dyDescent="0.15">
      <c r="A98" s="75" t="s">
        <v>32</v>
      </c>
      <c r="B98" s="69" t="s">
        <v>33</v>
      </c>
      <c r="L98" s="77"/>
    </row>
    <row r="99" spans="1:12" x14ac:dyDescent="0.15">
      <c r="A99" s="75" t="s">
        <v>34</v>
      </c>
      <c r="B99" s="69" t="s">
        <v>35</v>
      </c>
      <c r="L99" s="77"/>
    </row>
    <row r="100" spans="1:12" x14ac:dyDescent="0.15">
      <c r="A100" s="75" t="s">
        <v>36</v>
      </c>
      <c r="B100" s="69" t="s">
        <v>37</v>
      </c>
      <c r="L100" s="77"/>
    </row>
    <row r="101" spans="1:12" x14ac:dyDescent="0.15">
      <c r="A101" s="78"/>
      <c r="B101" s="69" t="s">
        <v>38</v>
      </c>
      <c r="L101" s="77"/>
    </row>
    <row r="102" spans="1:12" x14ac:dyDescent="0.15">
      <c r="A102" s="75" t="s">
        <v>39</v>
      </c>
      <c r="B102" s="69" t="s">
        <v>40</v>
      </c>
      <c r="L102" s="77"/>
    </row>
    <row r="103" spans="1:12" x14ac:dyDescent="0.15">
      <c r="A103" s="75"/>
      <c r="L103" s="77"/>
    </row>
    <row r="104" spans="1:12" x14ac:dyDescent="0.15">
      <c r="A104" s="75"/>
      <c r="L104" s="77"/>
    </row>
    <row r="105" spans="1:12" x14ac:dyDescent="0.15">
      <c r="A105" s="5"/>
      <c r="B105" s="6"/>
      <c r="C105" s="6"/>
      <c r="D105" s="6"/>
      <c r="F105" s="6"/>
      <c r="G105" s="6"/>
      <c r="H105" s="6"/>
      <c r="I105" s="6"/>
      <c r="J105" s="6"/>
      <c r="K105" s="11"/>
      <c r="L105" s="7"/>
    </row>
    <row r="106" spans="1:12" x14ac:dyDescent="0.15">
      <c r="A106" s="107" t="s">
        <v>47</v>
      </c>
      <c r="B106" s="108"/>
      <c r="C106" s="109"/>
      <c r="D106" s="109"/>
      <c r="E106" s="109"/>
      <c r="F106" s="109"/>
      <c r="G106" s="109"/>
      <c r="H106" s="109"/>
      <c r="I106" s="109"/>
      <c r="J106" s="107" t="s">
        <v>41</v>
      </c>
      <c r="K106" s="107"/>
      <c r="L106" s="107"/>
    </row>
    <row r="107" spans="1:12" x14ac:dyDescent="0.15">
      <c r="A107" s="85" t="s">
        <v>51</v>
      </c>
      <c r="B107" s="78"/>
      <c r="C107" s="70"/>
      <c r="D107" s="70"/>
      <c r="E107" s="70" t="s">
        <v>44</v>
      </c>
      <c r="F107" s="70"/>
      <c r="G107" s="70"/>
      <c r="H107" s="70"/>
      <c r="I107" s="70"/>
      <c r="J107" s="78" t="s">
        <v>45</v>
      </c>
      <c r="K107" s="85" t="s">
        <v>48</v>
      </c>
      <c r="L107" s="85" t="s">
        <v>48</v>
      </c>
    </row>
    <row r="108" spans="1:12" x14ac:dyDescent="0.15">
      <c r="A108" s="85"/>
      <c r="B108" s="78"/>
      <c r="C108" s="70"/>
      <c r="D108" s="70"/>
      <c r="E108" s="70" t="s">
        <v>48</v>
      </c>
      <c r="F108" s="70"/>
      <c r="G108" s="70"/>
      <c r="H108" s="70"/>
      <c r="I108" s="70"/>
      <c r="J108" s="78" t="s">
        <v>49</v>
      </c>
      <c r="K108" s="85" t="s">
        <v>42</v>
      </c>
      <c r="L108" s="85" t="s">
        <v>42</v>
      </c>
    </row>
    <row r="109" spans="1:12" x14ac:dyDescent="0.15">
      <c r="A109" s="85"/>
      <c r="B109" s="78"/>
      <c r="C109" s="70"/>
      <c r="D109" s="70"/>
      <c r="F109" s="70"/>
      <c r="G109" s="70"/>
      <c r="H109" s="70"/>
      <c r="I109" s="70"/>
      <c r="J109" s="78" t="s">
        <v>52</v>
      </c>
      <c r="K109" s="85" t="s">
        <v>78</v>
      </c>
      <c r="L109" s="85" t="s">
        <v>78</v>
      </c>
    </row>
    <row r="110" spans="1:12" x14ac:dyDescent="0.15">
      <c r="A110" s="110"/>
      <c r="B110" s="80"/>
      <c r="C110" s="81"/>
      <c r="D110" s="81"/>
      <c r="E110" s="111" t="s">
        <v>54</v>
      </c>
      <c r="F110" s="81"/>
      <c r="G110" s="81"/>
      <c r="H110" s="81"/>
      <c r="I110" s="111"/>
      <c r="J110" s="36" t="s">
        <v>55</v>
      </c>
      <c r="K110" s="112" t="s">
        <v>56</v>
      </c>
      <c r="L110" s="112" t="s">
        <v>57</v>
      </c>
    </row>
    <row r="111" spans="1:12" x14ac:dyDescent="0.15">
      <c r="A111" s="113"/>
      <c r="B111" s="73"/>
      <c r="C111" s="73"/>
      <c r="D111" s="73" t="s">
        <v>79</v>
      </c>
      <c r="E111" s="73"/>
      <c r="F111" s="73"/>
      <c r="G111" s="73"/>
      <c r="H111" s="73"/>
      <c r="I111" s="73"/>
      <c r="J111" s="89"/>
      <c r="K111" s="114"/>
      <c r="L111" s="114"/>
    </row>
    <row r="112" spans="1:12" x14ac:dyDescent="0.15">
      <c r="A112" s="86">
        <v>39</v>
      </c>
      <c r="B112" s="87"/>
      <c r="C112" s="87"/>
      <c r="D112" s="87"/>
      <c r="E112" s="20"/>
      <c r="F112" s="87"/>
      <c r="G112" s="87"/>
      <c r="H112" s="87"/>
      <c r="I112" s="115"/>
      <c r="J112" s="86"/>
      <c r="K112" s="91"/>
      <c r="L112" s="91"/>
    </row>
    <row r="113" spans="1:12" x14ac:dyDescent="0.15">
      <c r="A113" s="86">
        <f t="shared" ref="A113:A118" si="1">A112+1</f>
        <v>40</v>
      </c>
      <c r="B113" s="87"/>
      <c r="C113" s="87"/>
      <c r="D113" s="87"/>
      <c r="E113" s="87"/>
      <c r="F113" s="87"/>
      <c r="G113" s="87"/>
      <c r="H113" s="87"/>
      <c r="I113" s="115"/>
      <c r="J113" s="86"/>
      <c r="K113" s="116"/>
      <c r="L113" s="116"/>
    </row>
    <row r="114" spans="1:12" x14ac:dyDescent="0.15">
      <c r="A114" s="86">
        <f t="shared" si="1"/>
        <v>41</v>
      </c>
      <c r="B114" s="87"/>
      <c r="C114" s="87"/>
      <c r="D114" s="87"/>
      <c r="E114" s="87"/>
      <c r="F114" s="87"/>
      <c r="G114" s="87"/>
      <c r="H114" s="87"/>
      <c r="I114" s="115"/>
      <c r="J114" s="86"/>
      <c r="K114" s="116"/>
      <c r="L114" s="116"/>
    </row>
    <row r="115" spans="1:12" x14ac:dyDescent="0.15">
      <c r="A115" s="86">
        <f t="shared" si="1"/>
        <v>42</v>
      </c>
      <c r="B115" s="87"/>
      <c r="C115" s="87"/>
      <c r="D115" s="87"/>
      <c r="E115" s="87"/>
      <c r="F115" s="87"/>
      <c r="G115" s="87"/>
      <c r="H115" s="87"/>
      <c r="I115" s="115"/>
      <c r="J115" s="86"/>
      <c r="K115" s="116"/>
      <c r="L115" s="116"/>
    </row>
    <row r="116" spans="1:12" x14ac:dyDescent="0.15">
      <c r="A116" s="86">
        <f t="shared" si="1"/>
        <v>43</v>
      </c>
      <c r="B116" s="87"/>
      <c r="C116" s="87"/>
      <c r="D116" s="87"/>
      <c r="E116" s="87"/>
      <c r="F116" s="87"/>
      <c r="G116" s="87"/>
      <c r="H116" s="87"/>
      <c r="I116" s="115"/>
      <c r="J116" s="86" t="s">
        <v>48</v>
      </c>
      <c r="K116" s="116"/>
      <c r="L116" s="116"/>
    </row>
    <row r="117" spans="1:12" x14ac:dyDescent="0.15">
      <c r="A117" s="86">
        <f t="shared" si="1"/>
        <v>44</v>
      </c>
      <c r="B117" s="87"/>
      <c r="C117" s="87"/>
      <c r="D117" s="87"/>
      <c r="E117" s="87"/>
      <c r="F117" s="87"/>
      <c r="G117" s="87"/>
      <c r="H117" s="87"/>
      <c r="I117" s="115"/>
      <c r="J117" s="86"/>
      <c r="K117" s="93"/>
      <c r="L117" s="93"/>
    </row>
    <row r="118" spans="1:12" x14ac:dyDescent="0.15">
      <c r="A118" s="86">
        <f t="shared" si="1"/>
        <v>45</v>
      </c>
      <c r="B118" s="87" t="s">
        <v>80</v>
      </c>
      <c r="C118" s="87"/>
      <c r="D118" s="87"/>
      <c r="E118" s="87"/>
      <c r="F118" s="87"/>
      <c r="G118" s="87"/>
      <c r="H118" s="87"/>
      <c r="I118" s="115"/>
      <c r="J118" s="86"/>
      <c r="K118" s="91">
        <f>SUM(K112:K117)</f>
        <v>0</v>
      </c>
      <c r="L118" s="91">
        <f>SUM(L112:L117)</f>
        <v>0</v>
      </c>
    </row>
    <row r="119" spans="1:12" x14ac:dyDescent="0.15">
      <c r="A119" s="83"/>
      <c r="B119" s="69" t="s">
        <v>81</v>
      </c>
      <c r="J119" s="99"/>
      <c r="K119" s="117"/>
      <c r="L119" s="117"/>
    </row>
    <row r="120" spans="1:12" x14ac:dyDescent="0.15">
      <c r="A120" s="86">
        <v>46</v>
      </c>
      <c r="B120" s="87" t="s">
        <v>82</v>
      </c>
      <c r="C120" s="87"/>
      <c r="D120" s="87"/>
      <c r="E120" s="87"/>
      <c r="F120" s="87"/>
      <c r="G120" s="87"/>
      <c r="H120" s="87"/>
      <c r="I120" s="115"/>
      <c r="J120" s="86"/>
      <c r="K120" s="93"/>
      <c r="L120" s="93"/>
    </row>
    <row r="121" spans="1:12" x14ac:dyDescent="0.15">
      <c r="A121" s="86">
        <f>A120+1</f>
        <v>47</v>
      </c>
      <c r="B121" s="87" t="s">
        <v>83</v>
      </c>
      <c r="C121" s="87"/>
      <c r="D121" s="87"/>
      <c r="E121" s="87"/>
      <c r="F121" s="87"/>
      <c r="G121" s="20"/>
      <c r="H121" s="87"/>
      <c r="I121" s="115"/>
      <c r="J121" s="91"/>
      <c r="K121" s="93"/>
      <c r="L121" s="93"/>
    </row>
    <row r="122" spans="1:12" x14ac:dyDescent="0.15">
      <c r="A122" s="86">
        <f>A121+1</f>
        <v>48</v>
      </c>
      <c r="B122" s="87" t="s">
        <v>84</v>
      </c>
      <c r="C122" s="87"/>
      <c r="D122" s="87"/>
      <c r="E122" s="87"/>
      <c r="F122" s="87"/>
      <c r="G122" s="87"/>
      <c r="H122" s="87"/>
      <c r="I122" s="115"/>
      <c r="J122" s="86"/>
      <c r="K122" s="91">
        <f>SUM(K121+K73)</f>
        <v>8398470734</v>
      </c>
      <c r="L122" s="91">
        <f>SUM(L121+L73)</f>
        <v>7504059516</v>
      </c>
    </row>
    <row r="123" spans="1:12" x14ac:dyDescent="0.15">
      <c r="A123" s="83"/>
      <c r="B123" s="69" t="s">
        <v>85</v>
      </c>
      <c r="J123" s="99"/>
      <c r="K123" s="117"/>
      <c r="L123" s="117"/>
    </row>
    <row r="124" spans="1:12" x14ac:dyDescent="0.15">
      <c r="A124" s="83"/>
      <c r="B124" s="69" t="s">
        <v>86</v>
      </c>
      <c r="J124" s="99"/>
      <c r="K124" s="117"/>
      <c r="L124" s="117"/>
    </row>
    <row r="125" spans="1:12" x14ac:dyDescent="0.15">
      <c r="A125" s="86">
        <v>49</v>
      </c>
      <c r="B125" s="87" t="s">
        <v>87</v>
      </c>
      <c r="C125" s="87"/>
      <c r="D125" s="87"/>
      <c r="E125" s="87"/>
      <c r="F125" s="87"/>
      <c r="G125" s="87"/>
      <c r="H125" s="87"/>
      <c r="I125" s="115"/>
      <c r="J125" s="86"/>
      <c r="K125" s="93">
        <v>0</v>
      </c>
      <c r="L125" s="93">
        <v>0</v>
      </c>
    </row>
    <row r="126" spans="1:12" x14ac:dyDescent="0.15">
      <c r="A126" s="86">
        <f>A125+1</f>
        <v>50</v>
      </c>
      <c r="B126" s="87" t="s">
        <v>88</v>
      </c>
      <c r="C126" s="87"/>
      <c r="D126" s="87"/>
      <c r="E126" s="87"/>
      <c r="F126" s="87"/>
      <c r="G126" s="87"/>
      <c r="H126" s="87"/>
      <c r="I126" s="115"/>
      <c r="J126" s="86"/>
      <c r="K126" s="93">
        <v>0</v>
      </c>
      <c r="L126" s="93">
        <v>0</v>
      </c>
    </row>
    <row r="127" spans="1:12" x14ac:dyDescent="0.15">
      <c r="A127" s="86">
        <f>A126+1</f>
        <v>51</v>
      </c>
      <c r="B127" s="87" t="s">
        <v>89</v>
      </c>
      <c r="D127" s="87"/>
      <c r="E127" s="87"/>
      <c r="F127" s="87"/>
      <c r="G127" s="87"/>
      <c r="H127" s="87"/>
      <c r="I127" s="115"/>
      <c r="J127" s="91"/>
      <c r="K127" s="93">
        <v>0</v>
      </c>
      <c r="L127" s="93">
        <v>0</v>
      </c>
    </row>
    <row r="128" spans="1:12" x14ac:dyDescent="0.15">
      <c r="A128" s="86">
        <f>A127+1</f>
        <v>52</v>
      </c>
      <c r="B128" s="87"/>
      <c r="C128" s="87"/>
      <c r="D128" s="20"/>
      <c r="E128" s="87" t="s">
        <v>48</v>
      </c>
      <c r="F128" s="87"/>
      <c r="G128" s="87"/>
      <c r="H128" s="87"/>
      <c r="I128" s="115"/>
      <c r="J128" s="86"/>
      <c r="K128" s="93">
        <v>0</v>
      </c>
      <c r="L128" s="93">
        <v>0</v>
      </c>
    </row>
    <row r="129" spans="1:12" x14ac:dyDescent="0.15">
      <c r="A129" s="86">
        <f>A128+1</f>
        <v>53</v>
      </c>
      <c r="B129" s="87" t="s">
        <v>90</v>
      </c>
      <c r="C129" s="87"/>
      <c r="D129" s="87"/>
      <c r="E129" s="87" t="s">
        <v>91</v>
      </c>
      <c r="F129" s="87"/>
      <c r="G129" s="87"/>
      <c r="H129" s="87"/>
      <c r="I129" s="115"/>
      <c r="J129" s="86"/>
      <c r="K129" s="91">
        <f>SUM(K125:K128)</f>
        <v>0</v>
      </c>
      <c r="L129" s="91">
        <f>SUM(L125:L128)</f>
        <v>0</v>
      </c>
    </row>
    <row r="130" spans="1:12" x14ac:dyDescent="0.15">
      <c r="J130" s="70"/>
    </row>
    <row r="131" spans="1:12" x14ac:dyDescent="0.15">
      <c r="J131" s="70"/>
      <c r="K131" s="106"/>
      <c r="L131" s="106"/>
    </row>
    <row r="132" spans="1:12" x14ac:dyDescent="0.15">
      <c r="A132" s="24" t="s">
        <v>48</v>
      </c>
      <c r="B132" s="6" t="s">
        <v>48</v>
      </c>
      <c r="C132" s="69" t="s">
        <v>48</v>
      </c>
      <c r="J132" s="70"/>
    </row>
    <row r="133" spans="1:12" x14ac:dyDescent="0.15">
      <c r="B133" s="69" t="s">
        <v>48</v>
      </c>
      <c r="C133" s="69" t="s">
        <v>48</v>
      </c>
      <c r="J133" s="70"/>
      <c r="K133" s="106"/>
      <c r="L133" s="106"/>
    </row>
    <row r="134" spans="1:12" x14ac:dyDescent="0.15">
      <c r="A134" s="118"/>
      <c r="J134" s="70"/>
    </row>
    <row r="135" spans="1:12" x14ac:dyDescent="0.15">
      <c r="J135" s="70"/>
      <c r="K135" s="106"/>
      <c r="L135" s="106"/>
    </row>
    <row r="147" spans="1:8" ht="12.75" x14ac:dyDescent="0.2">
      <c r="A147" s="21"/>
      <c r="B147" s="21"/>
      <c r="C147" s="21"/>
      <c r="F147" s="21"/>
      <c r="G147" s="25"/>
      <c r="H147" s="22"/>
    </row>
  </sheetData>
  <mergeCells count="14">
    <mergeCell ref="A6:L6"/>
    <mergeCell ref="A8:L8"/>
    <mergeCell ref="A1:L1"/>
    <mergeCell ref="A2:L2"/>
    <mergeCell ref="A3:L3"/>
    <mergeCell ref="A4:L4"/>
    <mergeCell ref="A5:L5"/>
    <mergeCell ref="A82:L82"/>
    <mergeCell ref="A84:L84"/>
    <mergeCell ref="A77:L77"/>
    <mergeCell ref="A78:L78"/>
    <mergeCell ref="A79:L79"/>
    <mergeCell ref="A80:L80"/>
    <mergeCell ref="A81:L81"/>
  </mergeCells>
  <phoneticPr fontId="0" type="noConversion"/>
  <pageMargins left="0.5" right="0.5" top="0.5" bottom="0.5" header="0.5" footer="0.5"/>
  <pageSetup scale="81" orientation="portrait" r:id="rId1"/>
  <headerFooter alignWithMargins="0">
    <oddHeader xml:space="preserve">&amp;C </oddHeader>
    <oddFooter>&amp;C  20:10:13:53
Statement C
Page &amp;P of &amp;N</oddFooter>
  </headerFooter>
  <rowBreaks count="1" manualBreakCount="1">
    <brk id="7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H53"/>
  <sheetViews>
    <sheetView topLeftCell="A13" zoomScaleNormal="100" workbookViewId="0">
      <selection activeCell="D29" sqref="D29"/>
    </sheetView>
  </sheetViews>
  <sheetFormatPr defaultColWidth="9.33203125" defaultRowHeight="12.75" x14ac:dyDescent="0.2"/>
  <cols>
    <col min="1" max="1" width="3.83203125" style="26" customWidth="1"/>
    <col min="2" max="2" width="17.33203125" style="26" customWidth="1"/>
    <col min="3" max="3" width="9.33203125" style="26"/>
    <col min="4" max="4" width="10.6640625" style="26" customWidth="1"/>
    <col min="5" max="5" width="18.33203125" style="26" customWidth="1"/>
    <col min="6" max="6" width="5.1640625" style="26" customWidth="1"/>
    <col min="7" max="7" width="20.83203125" style="26" customWidth="1"/>
    <col min="8" max="8" width="40.6640625" style="26" bestFit="1" customWidth="1"/>
    <col min="9" max="9" width="9.33203125" style="26"/>
    <col min="10" max="10" width="9.33203125" style="26" customWidth="1"/>
    <col min="11" max="16384" width="9.33203125" style="26"/>
  </cols>
  <sheetData>
    <row r="1" spans="1:6" x14ac:dyDescent="0.2">
      <c r="A1" s="21" t="s">
        <v>92</v>
      </c>
    </row>
    <row r="2" spans="1:6" x14ac:dyDescent="0.2">
      <c r="A2" s="21" t="s">
        <v>93</v>
      </c>
    </row>
    <row r="3" spans="1:6" x14ac:dyDescent="0.2">
      <c r="A3" s="33" t="s">
        <v>94</v>
      </c>
    </row>
    <row r="4" spans="1:6" x14ac:dyDescent="0.2">
      <c r="E4" s="26" t="s">
        <v>95</v>
      </c>
    </row>
    <row r="5" spans="1:6" x14ac:dyDescent="0.2">
      <c r="E5" s="27" t="s">
        <v>96</v>
      </c>
    </row>
    <row r="7" spans="1:6" x14ac:dyDescent="0.2">
      <c r="A7" s="26" t="s">
        <v>97</v>
      </c>
    </row>
    <row r="8" spans="1:6" x14ac:dyDescent="0.2">
      <c r="B8" s="26" t="s">
        <v>98</v>
      </c>
      <c r="E8" s="28">
        <v>11796242.370000001</v>
      </c>
    </row>
    <row r="9" spans="1:6" x14ac:dyDescent="0.2">
      <c r="B9" s="26" t="s">
        <v>99</v>
      </c>
      <c r="E9" s="29">
        <v>568487.89</v>
      </c>
    </row>
    <row r="10" spans="1:6" x14ac:dyDescent="0.2">
      <c r="B10" s="26" t="s">
        <v>100</v>
      </c>
      <c r="E10" s="29">
        <v>1281541.45</v>
      </c>
    </row>
    <row r="11" spans="1:6" ht="13.5" thickBot="1" x14ac:dyDescent="0.25">
      <c r="E11" s="30">
        <f>SUM(E8:E10)</f>
        <v>13646271.710000001</v>
      </c>
    </row>
    <row r="12" spans="1:6" ht="13.5" thickTop="1" x14ac:dyDescent="0.2"/>
    <row r="13" spans="1:6" x14ac:dyDescent="0.2">
      <c r="A13" s="26" t="s">
        <v>101</v>
      </c>
    </row>
    <row r="14" spans="1:6" x14ac:dyDescent="0.2">
      <c r="B14" s="26" t="s">
        <v>98</v>
      </c>
      <c r="E14" s="28">
        <v>0</v>
      </c>
      <c r="F14" s="35"/>
    </row>
    <row r="15" spans="1:6" x14ac:dyDescent="0.2">
      <c r="B15" s="26" t="s">
        <v>99</v>
      </c>
      <c r="E15" s="29">
        <v>0</v>
      </c>
    </row>
    <row r="16" spans="1:6" x14ac:dyDescent="0.2">
      <c r="B16" s="26" t="s">
        <v>100</v>
      </c>
      <c r="E16" s="29">
        <v>0</v>
      </c>
    </row>
    <row r="17" spans="1:8" ht="13.5" thickBot="1" x14ac:dyDescent="0.25">
      <c r="E17" s="30">
        <f>SUM(E14:E16)</f>
        <v>0</v>
      </c>
    </row>
    <row r="18" spans="1:8" ht="13.5" thickTop="1" x14ac:dyDescent="0.2">
      <c r="G18" s="55" t="s">
        <v>102</v>
      </c>
      <c r="H18" s="56"/>
    </row>
    <row r="19" spans="1:8" x14ac:dyDescent="0.2">
      <c r="A19" s="21" t="s">
        <v>103</v>
      </c>
      <c r="G19" s="32">
        <v>5820193.2599999998</v>
      </c>
      <c r="H19" s="26" t="s">
        <v>104</v>
      </c>
    </row>
    <row r="20" spans="1:8" x14ac:dyDescent="0.2">
      <c r="B20" s="26" t="s">
        <v>98</v>
      </c>
      <c r="E20" s="31">
        <f>+E8+E14</f>
        <v>11796242.370000001</v>
      </c>
      <c r="G20" s="32">
        <v>6544537</v>
      </c>
      <c r="H20" t="s">
        <v>105</v>
      </c>
    </row>
    <row r="21" spans="1:8" x14ac:dyDescent="0.2">
      <c r="B21" s="26" t="s">
        <v>99</v>
      </c>
      <c r="E21" s="32">
        <f>+E9+E15</f>
        <v>568487.89</v>
      </c>
      <c r="G21" s="46"/>
      <c r="H21" s="62" t="s">
        <v>106</v>
      </c>
    </row>
    <row r="22" spans="1:8" x14ac:dyDescent="0.2">
      <c r="E22" s="58">
        <f>SUM(E20:E21)</f>
        <v>12364730.260000002</v>
      </c>
      <c r="F22" s="26" t="s">
        <v>107</v>
      </c>
      <c r="G22" s="59">
        <f>+G19+G20</f>
        <v>12364730.26</v>
      </c>
      <c r="H22" s="26" t="s">
        <v>108</v>
      </c>
    </row>
    <row r="23" spans="1:8" x14ac:dyDescent="0.2">
      <c r="B23" s="26" t="s">
        <v>100</v>
      </c>
      <c r="E23" s="32">
        <f>+E10+E16</f>
        <v>1281541.45</v>
      </c>
    </row>
    <row r="24" spans="1:8" ht="13.5" thickBot="1" x14ac:dyDescent="0.25">
      <c r="E24" s="30">
        <f>+E22+E23</f>
        <v>13646271.710000001</v>
      </c>
    </row>
    <row r="25" spans="1:8" ht="13.5" thickTop="1" x14ac:dyDescent="0.2">
      <c r="G25" s="57">
        <f>-H36</f>
        <v>-8025229.8679884002</v>
      </c>
      <c r="H25" s="26" t="s">
        <v>109</v>
      </c>
    </row>
    <row r="26" spans="1:8" ht="13.5" thickBot="1" x14ac:dyDescent="0.25">
      <c r="G26" s="64">
        <f>+G22+G25</f>
        <v>4339500.3920115996</v>
      </c>
      <c r="H26" s="26" t="s">
        <v>110</v>
      </c>
    </row>
    <row r="27" spans="1:8" ht="13.5" thickTop="1" x14ac:dyDescent="0.2"/>
    <row r="28" spans="1:8" x14ac:dyDescent="0.2">
      <c r="A28" s="61" t="s">
        <v>111</v>
      </c>
    </row>
    <row r="29" spans="1:8" ht="14.25" customHeight="1" x14ac:dyDescent="0.2">
      <c r="A29" s="26" t="s">
        <v>112</v>
      </c>
      <c r="E29" s="28">
        <v>4444771.82</v>
      </c>
    </row>
    <row r="30" spans="1:8" ht="14.25" customHeight="1" x14ac:dyDescent="0.2">
      <c r="A30" s="26" t="s">
        <v>113</v>
      </c>
      <c r="E30" s="28"/>
    </row>
    <row r="31" spans="1:8" x14ac:dyDescent="0.2">
      <c r="B31" s="26">
        <v>2012</v>
      </c>
      <c r="E31" s="28">
        <v>2071719.89</v>
      </c>
      <c r="G31" s="29">
        <f t="shared" ref="G31:G34" si="0">+E31*H$35</f>
        <v>1793197.8679883999</v>
      </c>
    </row>
    <row r="32" spans="1:8" x14ac:dyDescent="0.2">
      <c r="B32" s="26">
        <v>2011</v>
      </c>
      <c r="E32" s="29">
        <v>1800000</v>
      </c>
      <c r="G32" s="29">
        <f t="shared" si="0"/>
        <v>1558008</v>
      </c>
    </row>
    <row r="33" spans="1:8" x14ac:dyDescent="0.2">
      <c r="B33" s="26">
        <v>2010</v>
      </c>
      <c r="E33" s="29">
        <v>1800000</v>
      </c>
      <c r="G33" s="29">
        <f t="shared" si="0"/>
        <v>1558008</v>
      </c>
    </row>
    <row r="34" spans="1:8" x14ac:dyDescent="0.2">
      <c r="B34" s="26">
        <v>2009</v>
      </c>
      <c r="E34" s="29">
        <f>(475000*4)</f>
        <v>1900000</v>
      </c>
      <c r="G34" s="29">
        <f t="shared" si="0"/>
        <v>1644564</v>
      </c>
    </row>
    <row r="35" spans="1:8" x14ac:dyDescent="0.2">
      <c r="B35" s="26">
        <v>2008</v>
      </c>
      <c r="E35" s="29">
        <v>1700000</v>
      </c>
      <c r="G35" s="63">
        <f>+E35*H$35</f>
        <v>1471452</v>
      </c>
      <c r="H35" s="65">
        <v>0.86556</v>
      </c>
    </row>
    <row r="36" spans="1:8" x14ac:dyDescent="0.2">
      <c r="A36" s="26" t="s">
        <v>114</v>
      </c>
      <c r="E36" s="29"/>
      <c r="H36" s="66">
        <f>SUM(G31:G35)</f>
        <v>8025229.8679884002</v>
      </c>
    </row>
    <row r="37" spans="1:8" x14ac:dyDescent="0.2">
      <c r="B37" s="26">
        <v>2012</v>
      </c>
      <c r="E37" s="29">
        <v>-167382.04999999999</v>
      </c>
      <c r="G37" s="26" t="s">
        <v>115</v>
      </c>
    </row>
    <row r="38" spans="1:8" x14ac:dyDescent="0.2">
      <c r="B38" s="26">
        <v>2011</v>
      </c>
      <c r="E38" s="29">
        <v>-230599.95</v>
      </c>
      <c r="G38" s="35">
        <f>E20-E50</f>
        <v>-217316.07999999635</v>
      </c>
    </row>
    <row r="39" spans="1:8" x14ac:dyDescent="0.2">
      <c r="B39" s="26">
        <v>2010</v>
      </c>
      <c r="E39" s="29">
        <v>-206397.65</v>
      </c>
    </row>
    <row r="40" spans="1:8" x14ac:dyDescent="0.2">
      <c r="B40" s="26">
        <v>2009</v>
      </c>
      <c r="E40" s="29">
        <v>-203976.02</v>
      </c>
      <c r="G40" s="60" t="s">
        <v>116</v>
      </c>
    </row>
    <row r="41" spans="1:8" x14ac:dyDescent="0.2">
      <c r="B41" s="26">
        <v>2008</v>
      </c>
      <c r="E41" s="29">
        <v>-218682.92</v>
      </c>
      <c r="G41" s="52">
        <v>76881.95</v>
      </c>
      <c r="H41" s="26" t="s">
        <v>117</v>
      </c>
    </row>
    <row r="42" spans="1:8" x14ac:dyDescent="0.2">
      <c r="B42" s="26">
        <v>2007</v>
      </c>
      <c r="E42" s="29">
        <v>-182132.47</v>
      </c>
      <c r="G42" s="52">
        <v>-10525.63</v>
      </c>
      <c r="H42" s="26" t="s">
        <v>118</v>
      </c>
    </row>
    <row r="43" spans="1:8" x14ac:dyDescent="0.2">
      <c r="B43" s="26">
        <v>2006</v>
      </c>
      <c r="E43" s="29">
        <v>-78828.210000000006</v>
      </c>
      <c r="G43" s="53">
        <v>150959.74</v>
      </c>
      <c r="H43" s="26" t="s">
        <v>119</v>
      </c>
    </row>
    <row r="44" spans="1:8" x14ac:dyDescent="0.2">
      <c r="B44" s="26">
        <v>2005</v>
      </c>
      <c r="E44" s="29">
        <v>-75989.56</v>
      </c>
      <c r="G44" s="52">
        <f>SUM(G41:G43)</f>
        <v>217316.06</v>
      </c>
    </row>
    <row r="45" spans="1:8" x14ac:dyDescent="0.2">
      <c r="B45" s="26">
        <v>2004</v>
      </c>
      <c r="E45" s="29">
        <v>-75922.16</v>
      </c>
      <c r="G45" s="52"/>
    </row>
    <row r="46" spans="1:8" x14ac:dyDescent="0.2">
      <c r="B46" s="26">
        <v>2003</v>
      </c>
      <c r="E46" s="29">
        <v>-67062.69</v>
      </c>
    </row>
    <row r="47" spans="1:8" x14ac:dyDescent="0.2">
      <c r="B47" s="26">
        <v>2002</v>
      </c>
      <c r="E47" s="29">
        <v>-66191.460000000006</v>
      </c>
    </row>
    <row r="48" spans="1:8" x14ac:dyDescent="0.2">
      <c r="B48" s="26">
        <v>2001</v>
      </c>
      <c r="E48" s="29">
        <v>-62456.23</v>
      </c>
    </row>
    <row r="49" spans="1:5" x14ac:dyDescent="0.2">
      <c r="B49" s="26">
        <v>2000</v>
      </c>
      <c r="E49" s="29">
        <v>-67311.89</v>
      </c>
    </row>
    <row r="50" spans="1:5" x14ac:dyDescent="0.2">
      <c r="E50" s="58">
        <f>SUM(E29:E49)</f>
        <v>12013558.449999997</v>
      </c>
    </row>
    <row r="51" spans="1:5" x14ac:dyDescent="0.2">
      <c r="A51" s="26" t="s">
        <v>120</v>
      </c>
      <c r="E51" s="35">
        <f>+G38</f>
        <v>-217316.07999999635</v>
      </c>
    </row>
    <row r="52" spans="1:5" ht="13.5" thickBot="1" x14ac:dyDescent="0.25">
      <c r="E52" s="30">
        <f>+E50+E51</f>
        <v>11796242.370000001</v>
      </c>
    </row>
    <row r="53" spans="1:5" ht="13.5" thickTop="1" x14ac:dyDescent="0.2"/>
  </sheetData>
  <phoneticPr fontId="0" type="noConversion"/>
  <pageMargins left="0.5" right="0.25" top="0.5" bottom="0.5" header="0.25" footer="0.25"/>
  <pageSetup scale="98" orientation="portrait" r:id="rId1"/>
  <headerFooter alignWithMargins="0">
    <oddFooter>&amp;LCorporate Accounting
&amp;D  &amp;T&amp;R&amp;Z
&amp;F/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20"/>
  <sheetViews>
    <sheetView workbookViewId="0"/>
  </sheetViews>
  <sheetFormatPr defaultColWidth="9.33203125" defaultRowHeight="12.75" x14ac:dyDescent="0.2"/>
  <cols>
    <col min="1" max="1" width="3.83203125" style="26" customWidth="1"/>
    <col min="2" max="2" width="16" style="26" customWidth="1"/>
    <col min="3" max="4" width="9.33203125" style="26"/>
    <col min="5" max="5" width="21.33203125" style="26" customWidth="1"/>
    <col min="6" max="6" width="12.83203125" style="26" bestFit="1" customWidth="1"/>
    <col min="7" max="16384" width="9.33203125" style="26"/>
  </cols>
  <sheetData>
    <row r="1" spans="1:7" x14ac:dyDescent="0.2">
      <c r="A1" s="21" t="s">
        <v>92</v>
      </c>
    </row>
    <row r="2" spans="1:7" x14ac:dyDescent="0.2">
      <c r="A2" s="21" t="s">
        <v>121</v>
      </c>
    </row>
    <row r="3" spans="1:7" x14ac:dyDescent="0.2">
      <c r="A3" s="51" t="s">
        <v>122</v>
      </c>
    </row>
    <row r="5" spans="1:7" x14ac:dyDescent="0.2">
      <c r="E5" s="27" t="s">
        <v>96</v>
      </c>
    </row>
    <row r="7" spans="1:7" x14ac:dyDescent="0.2">
      <c r="A7" s="26" t="s">
        <v>123</v>
      </c>
      <c r="E7" s="28">
        <v>3069857378.4899998</v>
      </c>
      <c r="G7" s="35"/>
    </row>
    <row r="9" spans="1:7" x14ac:dyDescent="0.2">
      <c r="A9" s="26" t="s">
        <v>124</v>
      </c>
      <c r="E9" s="54">
        <v>349119754.95999998</v>
      </c>
    </row>
    <row r="10" spans="1:7" x14ac:dyDescent="0.2">
      <c r="E10" s="29"/>
    </row>
    <row r="11" spans="1:7" x14ac:dyDescent="0.2">
      <c r="A11" s="26" t="s">
        <v>125</v>
      </c>
      <c r="E11" s="29">
        <v>0</v>
      </c>
    </row>
    <row r="12" spans="1:7" x14ac:dyDescent="0.2">
      <c r="E12" s="29"/>
    </row>
    <row r="13" spans="1:7" x14ac:dyDescent="0.2">
      <c r="A13" s="26" t="s">
        <v>126</v>
      </c>
      <c r="E13" s="29">
        <v>720555.11</v>
      </c>
    </row>
    <row r="15" spans="1:7" x14ac:dyDescent="0.2">
      <c r="A15" s="26" t="s">
        <v>127</v>
      </c>
      <c r="E15" s="29">
        <v>-125000000</v>
      </c>
    </row>
    <row r="16" spans="1:7" x14ac:dyDescent="0.2">
      <c r="E16" s="29"/>
    </row>
    <row r="17" spans="1:5" x14ac:dyDescent="0.2">
      <c r="A17" s="26" t="s">
        <v>62</v>
      </c>
      <c r="E17" s="29">
        <v>0</v>
      </c>
    </row>
    <row r="19" spans="1:5" ht="13.5" thickBot="1" x14ac:dyDescent="0.25">
      <c r="A19" s="26" t="s">
        <v>103</v>
      </c>
      <c r="E19" s="30">
        <f>SUM(E7:E17)</f>
        <v>3294697688.5599999</v>
      </c>
    </row>
    <row r="20" spans="1:5" ht="13.5" thickTop="1" x14ac:dyDescent="0.2"/>
  </sheetData>
  <phoneticPr fontId="0" type="noConversion"/>
  <pageMargins left="0.75" right="0.75" top="1" bottom="1" header="0.5" footer="0.5"/>
  <pageSetup orientation="portrait" r:id="rId1"/>
  <headerFooter alignWithMargins="0">
    <oddFooter>&amp;LCorporate Accounting
&amp;D  &amp;T
&amp;R&amp;Z&amp;F\&amp;A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H20"/>
  <sheetViews>
    <sheetView workbookViewId="0"/>
  </sheetViews>
  <sheetFormatPr defaultColWidth="9.33203125" defaultRowHeight="12.75" x14ac:dyDescent="0.2"/>
  <cols>
    <col min="1" max="1" width="10" style="26" customWidth="1"/>
    <col min="2" max="3" width="3.83203125" style="26" customWidth="1"/>
    <col min="4" max="4" width="52.1640625" style="26" customWidth="1"/>
    <col min="5" max="5" width="3.83203125" style="26" customWidth="1"/>
    <col min="6" max="6" width="18.83203125" style="26" bestFit="1" customWidth="1"/>
    <col min="7" max="7" width="3.83203125" style="26" customWidth="1"/>
    <col min="8" max="16384" width="9.33203125" style="26"/>
  </cols>
  <sheetData>
    <row r="1" spans="1:8" x14ac:dyDescent="0.2">
      <c r="A1" s="21" t="s">
        <v>92</v>
      </c>
    </row>
    <row r="2" spans="1:8" x14ac:dyDescent="0.2">
      <c r="A2" s="21" t="s">
        <v>128</v>
      </c>
    </row>
    <row r="3" spans="1:8" x14ac:dyDescent="0.2">
      <c r="A3" s="44" t="s">
        <v>94</v>
      </c>
    </row>
    <row r="6" spans="1:8" x14ac:dyDescent="0.2">
      <c r="A6" s="26" t="s">
        <v>129</v>
      </c>
      <c r="H6" s="45" t="s">
        <v>130</v>
      </c>
    </row>
    <row r="7" spans="1:8" x14ac:dyDescent="0.2">
      <c r="A7" s="46" t="s">
        <v>131</v>
      </c>
      <c r="C7" s="67" t="s">
        <v>132</v>
      </c>
      <c r="D7" s="67"/>
      <c r="F7" s="27" t="s">
        <v>96</v>
      </c>
      <c r="H7" s="27" t="s">
        <v>133</v>
      </c>
    </row>
    <row r="9" spans="1:8" x14ac:dyDescent="0.2">
      <c r="A9" s="47">
        <v>33</v>
      </c>
      <c r="C9" s="26" t="s">
        <v>134</v>
      </c>
    </row>
    <row r="10" spans="1:8" x14ac:dyDescent="0.2">
      <c r="D10" s="26" t="s">
        <v>135</v>
      </c>
      <c r="F10" s="48">
        <v>191189.19</v>
      </c>
      <c r="H10" s="26">
        <v>27</v>
      </c>
    </row>
    <row r="11" spans="1:8" x14ac:dyDescent="0.2">
      <c r="D11" s="26" t="s">
        <v>136</v>
      </c>
      <c r="F11" s="49">
        <v>-2203.4299999999998</v>
      </c>
      <c r="H11" s="26">
        <v>27</v>
      </c>
    </row>
    <row r="12" spans="1:8" ht="13.5" thickBot="1" x14ac:dyDescent="0.25">
      <c r="F12" s="30">
        <f>SUM(F10:F11)</f>
        <v>188985.76</v>
      </c>
    </row>
    <row r="13" spans="1:8" ht="13.5" thickTop="1" x14ac:dyDescent="0.2"/>
    <row r="14" spans="1:8" x14ac:dyDescent="0.2">
      <c r="A14" s="47">
        <v>34</v>
      </c>
      <c r="C14" s="26" t="s">
        <v>137</v>
      </c>
    </row>
    <row r="15" spans="1:8" x14ac:dyDescent="0.2">
      <c r="D15" s="26" t="s">
        <v>138</v>
      </c>
      <c r="F15" s="48">
        <v>0</v>
      </c>
      <c r="H15" s="26">
        <v>27</v>
      </c>
    </row>
    <row r="16" spans="1:8" x14ac:dyDescent="0.2">
      <c r="D16" s="47" t="s">
        <v>139</v>
      </c>
      <c r="F16" s="50">
        <v>0</v>
      </c>
      <c r="H16" s="26">
        <v>27</v>
      </c>
    </row>
    <row r="17" spans="4:8" x14ac:dyDescent="0.2">
      <c r="D17" s="47" t="s">
        <v>140</v>
      </c>
      <c r="F17" s="50">
        <v>0</v>
      </c>
      <c r="H17" s="26">
        <v>27</v>
      </c>
    </row>
    <row r="18" spans="4:8" x14ac:dyDescent="0.2">
      <c r="D18" s="26" t="s">
        <v>141</v>
      </c>
      <c r="F18" s="49">
        <v>0</v>
      </c>
      <c r="H18" s="26">
        <v>27</v>
      </c>
    </row>
    <row r="19" spans="4:8" ht="13.5" thickBot="1" x14ac:dyDescent="0.25">
      <c r="F19" s="30">
        <f>SUM(F15:F18)</f>
        <v>0</v>
      </c>
    </row>
    <row r="20" spans="4:8" ht="13.5" thickTop="1" x14ac:dyDescent="0.2"/>
  </sheetData>
  <mergeCells count="1">
    <mergeCell ref="C7:D7"/>
  </mergeCells>
  <phoneticPr fontId="0" type="noConversion"/>
  <pageMargins left="0.75" right="0.75" top="1" bottom="1" header="0.5" footer="0.5"/>
  <pageSetup orientation="portrait" r:id="rId1"/>
  <headerFooter alignWithMargins="0">
    <oddFooter>&amp;LMEL
Corporate Accounting
&amp;D  &amp;T&amp;R&amp;Z&amp;F\&amp;A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3AEDB0-E061-4E17-94AD-B5303781B9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879194-DB04-4CD2-BB88-4279C019F6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9719E27-106F-470D-BA6F-F8BA33500C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Statement C</vt:lpstr>
      <vt:lpstr>Supporting Sch</vt:lpstr>
      <vt:lpstr>Sup Sch 0600 #2</vt:lpstr>
      <vt:lpstr>Support Sch</vt:lpstr>
      <vt:lpstr>DETAIL</vt:lpstr>
      <vt:lpstr>DETAIL_Curr</vt:lpstr>
      <vt:lpstr>MPS_Pages</vt:lpstr>
      <vt:lpstr>'Statement C'!Print_Area</vt:lpstr>
      <vt:lpstr>'Sup Sch 0600 #2'!Print_Area</vt:lpstr>
      <vt:lpstr>'Support Sch'!Print_Area</vt:lpstr>
      <vt:lpstr>'Supporting Sch'!Print_Area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118-119.xls</dc:title>
  <dc:subject/>
  <dc:creator>Network Services</dc:creator>
  <cp:keywords/>
  <dc:description/>
  <cp:lastModifiedBy>White, Renee D (Regulated Pricing)</cp:lastModifiedBy>
  <cp:revision/>
  <cp:lastPrinted>2022-05-13T23:10:42Z</cp:lastPrinted>
  <dcterms:created xsi:type="dcterms:W3CDTF">1999-02-09T14:16:37Z</dcterms:created>
  <dcterms:modified xsi:type="dcterms:W3CDTF">2022-05-18T11:42:11Z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0x010100F6B0E68A2304554DB22ED73F3E9DF72E</vt:lpwstr>
  </property>
</Properties>
</file>