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ec\network\Groups\Corporate\Regulated Pricing\SD Gas Rate Case-2022\!Rate Case Filing - NG22-___\Volume I\08 Statements and Schedules\Statement B\"/>
    </mc:Choice>
  </mc:AlternateContent>
  <xr:revisionPtr revIDLastSave="0" documentId="13_ncr:1_{2829F45D-E16A-45EA-80CA-53CFF2B27F29}" xr6:coauthVersionLast="47" xr6:coauthVersionMax="47" xr10:uidLastSave="{00000000-0000-0000-0000-000000000000}"/>
  <bookViews>
    <workbookView xWindow="3420" yWindow="75" windowWidth="24510" windowHeight="15405" firstSheet="1" activeTab="1" xr2:uid="{00000000-000D-0000-FFFF-FFFF00000000}"/>
  </bookViews>
  <sheets>
    <sheet name="Recovered_Sheet1" sheetId="2" state="veryHidden" r:id="rId1"/>
    <sheet name="Statement B" sheetId="1" r:id="rId2"/>
    <sheet name="Support Sch" sheetId="3" state="hidden" r:id="rId3"/>
  </sheets>
  <definedNames>
    <definedName name="Elec_Gas_Split">'Statement B'!$M$87:$O$143</definedName>
    <definedName name="Left_Hand_Line_No.">'Statement B'!$A:$A</definedName>
    <definedName name="MPS_Document">'Statement B'!$A$10:$K$76,'Statement B'!$M$10:$S$76,'Statement B'!$T$10:$T$99,'Statement B'!$A$92:$K$163</definedName>
    <definedName name="_xlnm.Print_Area" localSheetId="1">'Statement B'!$A$1:$M$163,'Statement B'!$N$1:$T$76</definedName>
    <definedName name="_xlnm.Print_Area" localSheetId="2">'Support Sch'!$A$1:$H$20</definedName>
    <definedName name="Print_Documen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E72" i="1" s="1"/>
  <c r="J124" i="1"/>
  <c r="K149" i="1" l="1"/>
  <c r="K151" i="1" s="1"/>
  <c r="K144" i="1"/>
  <c r="K133" i="1"/>
  <c r="K124" i="1"/>
  <c r="K115" i="1"/>
  <c r="Q60" i="1"/>
  <c r="Q61" i="1" s="1"/>
  <c r="O60" i="1"/>
  <c r="O61" i="1" s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J57" i="1"/>
  <c r="F19" i="3"/>
  <c r="F12" i="3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T37" i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J42" i="1"/>
  <c r="J59" i="1"/>
  <c r="J45" i="1"/>
  <c r="J46" i="1"/>
  <c r="J47" i="1"/>
  <c r="N60" i="1"/>
  <c r="N61" i="1" s="1"/>
  <c r="P60" i="1"/>
  <c r="P61" i="1" s="1"/>
  <c r="R60" i="1"/>
  <c r="R61" i="1" s="1"/>
  <c r="S60" i="1"/>
  <c r="S61" i="1" s="1"/>
  <c r="J49" i="1"/>
  <c r="J50" i="1"/>
  <c r="J51" i="1"/>
  <c r="J52" i="1"/>
  <c r="J53" i="1"/>
  <c r="J54" i="1"/>
  <c r="J39" i="1"/>
  <c r="J40" i="1"/>
  <c r="J41" i="1"/>
  <c r="J43" i="1"/>
  <c r="J44" i="1"/>
  <c r="J48" i="1"/>
  <c r="J55" i="1"/>
  <c r="J56" i="1"/>
  <c r="J58" i="1"/>
  <c r="R12" i="1"/>
  <c r="S12" i="1"/>
  <c r="J37" i="1"/>
  <c r="G94" i="1"/>
  <c r="K94" i="1"/>
  <c r="J115" i="1"/>
  <c r="J133" i="1"/>
  <c r="J144" i="1"/>
  <c r="J149" i="1"/>
  <c r="J151" i="1" s="1"/>
  <c r="K134" i="1" l="1"/>
  <c r="K60" i="1"/>
  <c r="K61" i="1" s="1"/>
  <c r="K101" i="1" s="1"/>
  <c r="J134" i="1"/>
  <c r="J60" i="1"/>
  <c r="J61" i="1" s="1"/>
  <c r="J101" i="1" s="1"/>
  <c r="K145" i="1" l="1"/>
  <c r="K152" i="1" s="1"/>
  <c r="J145" i="1"/>
  <c r="J152" i="1" s="1"/>
</calcChain>
</file>

<file path=xl/sharedStrings.xml><?xml version="1.0" encoding="utf-8"?>
<sst xmlns="http://schemas.openxmlformats.org/spreadsheetml/2006/main" count="290" uniqueCount="211">
  <si>
    <t>RULE 20:10:13:52</t>
  </si>
  <si>
    <t>STATEMENT B</t>
  </si>
  <si>
    <t>Income Statement</t>
  </si>
  <si>
    <t>Test Year Ending December 31, 2021</t>
  </si>
  <si>
    <t>Utility: MidAmerican Energy Company</t>
  </si>
  <si>
    <t>Docket No. NG22-___</t>
  </si>
  <si>
    <t>Individual Responsible: Blake M. Groen</t>
  </si>
  <si>
    <t>Name of Respondent</t>
  </si>
  <si>
    <t>This Report is:</t>
  </si>
  <si>
    <t>Date of Report</t>
  </si>
  <si>
    <t>Year of Report</t>
  </si>
  <si>
    <t>MidAmerican Energy</t>
  </si>
  <si>
    <t>X  An Original</t>
  </si>
  <si>
    <t>(Mo,Da,Yr)</t>
  </si>
  <si>
    <t>MidAmerican Energy Company</t>
  </si>
  <si>
    <t>(1)   X   An Original</t>
  </si>
  <si>
    <t xml:space="preserve">  Company</t>
  </si>
  <si>
    <t xml:space="preserve">    A Resubmission</t>
  </si>
  <si>
    <t>12/31/2021</t>
  </si>
  <si>
    <t>End of 2021</t>
  </si>
  <si>
    <t>(2)        A Resubmission</t>
  </si>
  <si>
    <t>STATEMENT OF INCOME FOR THE YEAR</t>
  </si>
  <si>
    <t>STATEMENT OF INCOME FOR THE YEAR (Continued)</t>
  </si>
  <si>
    <t>Quarterly</t>
  </si>
  <si>
    <t>9.  Use page 122 for important notes regarding the statement of income for any account thereof.</t>
  </si>
  <si>
    <t>1.  Enter in column (d) the balance for the reporting quarter and in column (e) the balance for the same three month period for the prior year.</t>
  </si>
  <si>
    <t>10.  Give concise explanations concerning unsettled rate proceedings where a contingency exists such that refunds of a material amount may need to be</t>
  </si>
  <si>
    <t xml:space="preserve">2.  Report in column (f) the quarter to date amounts for electric utility function; in column (h) the quarter to date amounts for gas utility, and in (j) the </t>
  </si>
  <si>
    <t xml:space="preserve">made to the utility's customers or which may result in material refund to the utility with respect to power or gas purchases.  State for each year effected </t>
  </si>
  <si>
    <t>quarter to date amounts for other utility function for the current year quarter.</t>
  </si>
  <si>
    <t xml:space="preserve">the gross revenues or costs to which the contingency relates and the tax effects together with an explanation of the major factors which affect the rights </t>
  </si>
  <si>
    <t>3.  Report in column (g) the quarter to date amounts for electric utility funtion; in column (i) the quarter to date amounts for gas utility, and in (k) the</t>
  </si>
  <si>
    <t>of the utility to retain such revenues or recover amounts paid with respect to power or gas purchases.</t>
  </si>
  <si>
    <t>quarter to date amounts for other utility function for the prior year quarter.</t>
  </si>
  <si>
    <t xml:space="preserve">11.  Give concise explanations concerning significant amounts of any refunds made or received during the year resulting from settlement of any rate </t>
  </si>
  <si>
    <t>4.  If additional columns are needed place them in a footnote.</t>
  </si>
  <si>
    <t xml:space="preserve">proceeding affecting revenues received or costs incurred for power or gas purchases, and a summary of the adjustments made to balance sheet, income, </t>
  </si>
  <si>
    <t>and expense accounts.</t>
  </si>
  <si>
    <t>Annual or Quarterly if applicable</t>
  </si>
  <si>
    <t>12.  If any notes appearing in the report to stockholders are applicable to the Statement of Income, such notes may be included at page 122.</t>
  </si>
  <si>
    <t>5.  Do not report fourth quarter data in columns (e) and (f)</t>
  </si>
  <si>
    <t>13.  Enter on page 122 a concise explanation of only those changes in accounting methods made during the year which had an effect on net income,</t>
  </si>
  <si>
    <t>6.  Report amounts for accounts 412 and 413, Revenues and Expenses from Utility Plant Leased to Others, in another utility column in a similar manner to</t>
  </si>
  <si>
    <t>including the basis of allocations and apportionments from those used in the preceding year.  Also, give the appropriate dollar effect of such changes.</t>
  </si>
  <si>
    <t>a utility department.  Spread the amount (s) over lines 2 thru 26 as appropriate.  Include these amounts in columns (c) and (d) totals.</t>
  </si>
  <si>
    <t>14.  Explain in a footnote if the previous year's/quarter's figures are different from that reported in prior reports.</t>
  </si>
  <si>
    <t>7.  Report amounts in account 414, Other Utility Operating Income, in the same manner as accounts 412 and 413 above.</t>
  </si>
  <si>
    <t>15.  If the columns are insufficient for reporting additional utility departments, supply the appropriate account titles report the information in a footnote to</t>
  </si>
  <si>
    <t>8.  Report data for lines 8, 10, and 11 for Natural Gas companies using accounts 404.1, 404.2, 404.3, 407.1 and 407.2.</t>
  </si>
  <si>
    <t>this schedule.</t>
  </si>
  <si>
    <t>Line</t>
  </si>
  <si>
    <t>(Ref)</t>
  </si>
  <si>
    <t>Total</t>
  </si>
  <si>
    <t>Current 3 Months</t>
  </si>
  <si>
    <t>Prior 3 Months</t>
  </si>
  <si>
    <t xml:space="preserve">                           Electric Utility</t>
  </si>
  <si>
    <t xml:space="preserve">                                      Gas Utility</t>
  </si>
  <si>
    <t xml:space="preserve">                                   Other Utility</t>
  </si>
  <si>
    <t>No</t>
  </si>
  <si>
    <t>Title of Account</t>
  </si>
  <si>
    <t>Page</t>
  </si>
  <si>
    <t>Current Year to</t>
  </si>
  <si>
    <t>Prior Year to</t>
  </si>
  <si>
    <t>Ended</t>
  </si>
  <si>
    <t>Current Year to Date</t>
  </si>
  <si>
    <t>Previous Year to Date</t>
  </si>
  <si>
    <t xml:space="preserve"> </t>
  </si>
  <si>
    <t>no</t>
  </si>
  <si>
    <t>Date Balance for</t>
  </si>
  <si>
    <t>Quarterly Only</t>
  </si>
  <si>
    <t>in dollars</t>
  </si>
  <si>
    <t>(in dollars)</t>
  </si>
  <si>
    <t>(a)</t>
  </si>
  <si>
    <t>(b)</t>
  </si>
  <si>
    <t>Quarter/Year</t>
  </si>
  <si>
    <t>No 4th Quarter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</si>
  <si>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</si>
  <si>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</si>
  <si>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</si>
  <si>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</si>
  <si>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</si>
  <si>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</si>
  <si>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</si>
  <si>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</si>
  <si>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</si>
  <si>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</si>
  <si>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UTILITY OPERATING INCOME</t>
  </si>
  <si>
    <t xml:space="preserve">Operating Revenue (400) </t>
  </si>
  <si>
    <t>300-301</t>
  </si>
  <si>
    <t>Operating Expenses</t>
  </si>
  <si>
    <t xml:space="preserve">Operation Expenses (401) </t>
  </si>
  <si>
    <t>320-323</t>
  </si>
  <si>
    <t>Maintenance Expenses (402)</t>
  </si>
  <si>
    <t>Depreciation Expenses (403)</t>
  </si>
  <si>
    <t>336-337</t>
  </si>
  <si>
    <t>Depreciation Expenses for Asset Retirement Costs (403.1)</t>
  </si>
  <si>
    <t>Amort. &amp; Depl. of Utility Plant (404-405)</t>
  </si>
  <si>
    <t>Amort. of Utility Plant Acq. Adj. (406)</t>
  </si>
  <si>
    <t>Amort. of Prop. Losses,Unrecovered. Plant &amp; Reg.Study Costs (407)</t>
  </si>
  <si>
    <t>Amort. of Conversion Expenses (407)</t>
  </si>
  <si>
    <t>Regulatory Debits (407.3)</t>
  </si>
  <si>
    <t>(Less) Regulatory Credits (407.4)</t>
  </si>
  <si>
    <t>Taxes Other Than Income Taxes (408.1)</t>
  </si>
  <si>
    <t>262-263</t>
  </si>
  <si>
    <t>Income Taxes- Federal (409.1)</t>
  </si>
  <si>
    <t xml:space="preserve">        - Other (409.1)</t>
  </si>
  <si>
    <t>Provision for Deferred Income Taxes (410.1)</t>
  </si>
  <si>
    <t>(1)</t>
  </si>
  <si>
    <t>234,272-277</t>
  </si>
  <si>
    <t>(Less) Provision for Deferred Income Taxes-Cr (411.1)</t>
  </si>
  <si>
    <t>Investment Tax Credit Adj.-Net (411.4)</t>
  </si>
  <si>
    <t>(Less) Gains from Disp. of Utility Plant(411.6)</t>
  </si>
  <si>
    <t>Losses from Disp. of Utility Plant (411.7)</t>
  </si>
  <si>
    <t>(Less) Gains from Disposition of Allowances (411.8)</t>
  </si>
  <si>
    <t>Losses from Disposition of Allowances (411.9)</t>
  </si>
  <si>
    <t>Accretion Exp (411.10)</t>
  </si>
  <si>
    <t xml:space="preserve">TOTAL Utility Operating Expenses </t>
  </si>
  <si>
    <t>(Enter Total of lines 4 thru 24)</t>
  </si>
  <si>
    <t>Net Utility Operating Income</t>
  </si>
  <si>
    <t>(Enter Tot of line 2 less 25) Carry to Pg 117,line 27</t>
  </si>
  <si>
    <t>(1) Footnote:  line 17, column (d)</t>
  </si>
  <si>
    <t>Provision for deferred income taxes:</t>
  </si>
  <si>
    <t xml:space="preserve">   Amounts debited to 410.1</t>
  </si>
  <si>
    <t xml:space="preserve">       Page 234</t>
  </si>
  <si>
    <t xml:space="preserve">       Page 272, line 17 (c)</t>
  </si>
  <si>
    <t xml:space="preserve">       Page 274, line  9 (c)</t>
  </si>
  <si>
    <t xml:space="preserve">       Page 276, line 19 (c)</t>
  </si>
  <si>
    <t xml:space="preserve">   Total</t>
  </si>
  <si>
    <t xml:space="preserve">   Amounts included in account 182</t>
  </si>
  <si>
    <t>Total provision for deferred income taxes</t>
  </si>
  <si>
    <t xml:space="preserve">                 Total</t>
  </si>
  <si>
    <t>Page No.</t>
  </si>
  <si>
    <t>Current Year</t>
  </si>
  <si>
    <t>Previous Year</t>
  </si>
  <si>
    <t>(Carried forward from page 114)</t>
  </si>
  <si>
    <t>Other Income and Deductions</t>
  </si>
  <si>
    <t>Other Income</t>
  </si>
  <si>
    <t>Non-Utility Operating Income</t>
  </si>
  <si>
    <t>Revenues From Merchandising, Jobbing and Contract Work (415)</t>
  </si>
  <si>
    <t>(Less) Costs and Exp. of Merchandising,Job. &amp; Contract Work (416)</t>
  </si>
  <si>
    <t>Revenues From Non-utility Operations (417)</t>
  </si>
  <si>
    <t>(Less) Expenses of Non-utility Operations (417.1)</t>
  </si>
  <si>
    <t>Nonoperating Rental Income (418)</t>
  </si>
  <si>
    <t>Equity in Earnings of Subsidiariy Companies (418.1)</t>
  </si>
  <si>
    <t>Interest and Dividend Income (419)</t>
  </si>
  <si>
    <t>Allowance for Other Funds Used During Construction (419.1)</t>
  </si>
  <si>
    <t>Miscellaneous Nonoperating Income (421)</t>
  </si>
  <si>
    <t>Gain on Disposition of Property (421.1)</t>
  </si>
  <si>
    <t>TOTAL Other Income</t>
  </si>
  <si>
    <t>(Enter Total of lines 31 thru 40)</t>
  </si>
  <si>
    <t>Other Income Deductions</t>
  </si>
  <si>
    <t>Loss on Disposition of Property (421.2)</t>
  </si>
  <si>
    <t>Miscellaneous Amortization (425)</t>
  </si>
  <si>
    <t>Donations (426.1)</t>
  </si>
  <si>
    <t>Life Insurance (426.2)</t>
  </si>
  <si>
    <t>Penalties (426.3)</t>
  </si>
  <si>
    <t>Exp. For Certain Civic, Political &amp; Related Activities (426.4)</t>
  </si>
  <si>
    <t>Other Deductions (426.5)</t>
  </si>
  <si>
    <t>TOTAL Other Income Deductions</t>
  </si>
  <si>
    <t>(Total of lines 43 thru 49)</t>
  </si>
  <si>
    <t>Taxes Applic. to Other Income and Deductions</t>
  </si>
  <si>
    <t>Taxes Other Than Income Taxes (408.2)</t>
  </si>
  <si>
    <t>Income Taxes-Federal (409.2)</t>
  </si>
  <si>
    <t>Income Taxes- Other (409.2)</t>
  </si>
  <si>
    <t>Provision for Deferred Income Taxes (410.2)</t>
  </si>
  <si>
    <t>(Less) Provision for Deferred Income Taxes-Cr. (411.2)</t>
  </si>
  <si>
    <t>Investment Tax Credit Adj.-Net (411.5)</t>
  </si>
  <si>
    <t>(Less) Investment Tax Credits (420)</t>
  </si>
  <si>
    <t>TOTAL Taxes on Other Income and Deduct.</t>
  </si>
  <si>
    <t>(Total of lines 52-58)</t>
  </si>
  <si>
    <t xml:space="preserve">Net Other Income and Deductions </t>
  </si>
  <si>
    <t>(Total of lines 41, 50, 59)</t>
  </si>
  <si>
    <t>Interest Charges</t>
  </si>
  <si>
    <t>Interest on Long Term Debt (427)</t>
  </si>
  <si>
    <t>Amort. of Debt Disc. and Expense (428)</t>
  </si>
  <si>
    <t>Amortization of Loss on Reacquired Debt (428.1)</t>
  </si>
  <si>
    <t>(Less) Amort. of Premium on Debt-Credit (429)</t>
  </si>
  <si>
    <t>(Less) Amortization of Gain on Reacquired Debt-Credit (429.1)</t>
  </si>
  <si>
    <t>Interest on Debt to Assoc. Companies (430)</t>
  </si>
  <si>
    <t>Other Interest Expenses (431)</t>
  </si>
  <si>
    <t>(Less) Allowance for Borrowed Funds Used During Construction-Cr (432)</t>
  </si>
  <si>
    <t>Net Interest Charges</t>
  </si>
  <si>
    <t>(Enter Total of lines 62 thru 69)</t>
  </si>
  <si>
    <t>Income Before Extraordinary Items</t>
  </si>
  <si>
    <t>(Total of lines 27, 60 and 70)</t>
  </si>
  <si>
    <t>Extraordinary Items</t>
  </si>
  <si>
    <t>Extraordinary Income  (434)</t>
  </si>
  <si>
    <t xml:space="preserve">(Less) Extraordinary Deductions (435) </t>
  </si>
  <si>
    <t>Net Extraordinary Items</t>
  </si>
  <si>
    <t>( Enter Total of lines 73 less line 74)</t>
  </si>
  <si>
    <t>Income Taxes - Federal and Other  (409.3)</t>
  </si>
  <si>
    <t>Extraordinary Items After Taxes</t>
  </si>
  <si>
    <t>( Enter Total of line 75 less line 76)</t>
  </si>
  <si>
    <t>Net Income</t>
  </si>
  <si>
    <t>(Enter Total of lines 71 and 77)</t>
  </si>
  <si>
    <t>FERC Form 1 Page 117 Supporting Schedule</t>
  </si>
  <si>
    <t>2004</t>
  </si>
  <si>
    <t>Page 117</t>
  </si>
  <si>
    <t>MI5925</t>
  </si>
  <si>
    <t>Line #</t>
  </si>
  <si>
    <t>Description</t>
  </si>
  <si>
    <t>Amount</t>
  </si>
  <si>
    <t>Page #</t>
  </si>
  <si>
    <t>Non Operating Rental Income</t>
  </si>
  <si>
    <t>418  Rental Income</t>
  </si>
  <si>
    <t>418021  Expense - NU Property Rental</t>
  </si>
  <si>
    <t>Equity in Earnings of Sub Cos. (418.1)</t>
  </si>
  <si>
    <t>418151  Income - QUIPS Trust</t>
  </si>
  <si>
    <t>418101  Income Equity - CBEC Railway</t>
  </si>
  <si>
    <t>418102  Minority Inc - CBEC Railway</t>
  </si>
  <si>
    <t>418140  Equity in MFC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</si>
</sst>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\(#\)"/>
    <numFmt numFmtId="165" formatCode="0.00_)"/>
    <numFmt numFmtId="166" formatCode="0.000_)"/>
  </numFmts>
  <fonts count="11" x14ac:knownFonts="1">
    <font>
      <sz val="8"/>
      <name val="Helv"/>
    </font>
    <font>
      <b/>
      <sz val="10"/>
      <name val="Helv"/>
    </font>
    <font>
      <sz val="10"/>
      <name val="Helv"/>
    </font>
    <font>
      <sz val="11"/>
      <name val="Tms Rmn"/>
      <family val="1"/>
    </font>
    <font>
      <b/>
      <i/>
      <sz val="16"/>
      <name val="Helv"/>
      <family val="2"/>
    </font>
    <font>
      <b/>
      <sz val="10"/>
      <color indexed="12"/>
      <name val="Helv"/>
    </font>
    <font>
      <sz val="10"/>
      <color indexed="10"/>
      <name val="Helv"/>
    </font>
    <font>
      <sz val="8"/>
      <color theme="1"/>
      <name val="Helv"/>
    </font>
    <font>
      <b/>
      <sz val="8"/>
      <color theme="1"/>
      <name val="Helv"/>
    </font>
    <font>
      <i/>
      <sz val="8"/>
      <color theme="1"/>
      <name val="Helv"/>
    </font>
    <font>
      <b/>
      <sz val="10"/>
      <color theme="1"/>
      <name val="Helv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" fontId="2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8" fontId="2" fillId="0" borderId="0" applyFont="0" applyFill="0" applyBorder="0" applyAlignment="0" applyProtection="0"/>
    <xf numFmtId="165" fontId="4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8" fontId="2" fillId="0" borderId="16" xfId="0" applyNumberFormat="1" applyFont="1" applyBorder="1"/>
    <xf numFmtId="0" fontId="5" fillId="0" borderId="0" xfId="0" quotePrefix="1" applyFont="1"/>
    <xf numFmtId="8" fontId="6" fillId="0" borderId="0" xfId="10" applyFont="1"/>
    <xf numFmtId="39" fontId="6" fillId="0" borderId="7" xfId="1" applyNumberFormat="1" applyFont="1" applyBorder="1"/>
    <xf numFmtId="39" fontId="6" fillId="0" borderId="0" xfId="1" applyNumberFormat="1" applyFont="1" applyBorder="1"/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5" xfId="0" applyFont="1" applyBorder="1"/>
    <xf numFmtId="164" fontId="8" fillId="0" borderId="4" xfId="0" applyNumberFormat="1" applyFont="1" applyBorder="1" applyAlignment="1">
      <alignment horizontal="left"/>
    </xf>
    <xf numFmtId="0" fontId="9" fillId="0" borderId="4" xfId="0" applyFont="1" applyBorder="1"/>
    <xf numFmtId="0" fontId="7" fillId="0" borderId="5" xfId="0" applyFont="1" applyBorder="1"/>
    <xf numFmtId="164" fontId="8" fillId="0" borderId="0" xfId="0" applyNumberFormat="1" applyFont="1" applyAlignment="1">
      <alignment horizontal="left"/>
    </xf>
    <xf numFmtId="0" fontId="9" fillId="0" borderId="0" xfId="0" applyFont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164" fontId="8" fillId="0" borderId="6" xfId="0" applyNumberFormat="1" applyFont="1" applyBorder="1" applyAlignment="1">
      <alignment horizontal="left"/>
    </xf>
    <xf numFmtId="0" fontId="8" fillId="0" borderId="6" xfId="0" quotePrefix="1" applyFont="1" applyBorder="1"/>
    <xf numFmtId="0" fontId="7" fillId="0" borderId="8" xfId="0" applyFont="1" applyBorder="1"/>
    <xf numFmtId="164" fontId="8" fillId="0" borderId="7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0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" xfId="0" quotePrefix="1" applyFont="1" applyBorder="1" applyAlignment="1">
      <alignment horizontal="left"/>
    </xf>
    <xf numFmtId="0" fontId="7" fillId="0" borderId="4" xfId="0" quotePrefix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6" xfId="0" applyFont="1" applyBorder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quotePrefix="1" applyFont="1" applyBorder="1" applyAlignment="1">
      <alignment horizontal="center"/>
    </xf>
    <xf numFmtId="0" fontId="7" fillId="0" borderId="9" xfId="0" applyFont="1" applyBorder="1"/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0" fontId="7" fillId="0" borderId="14" xfId="0" applyFont="1" applyBorder="1"/>
    <xf numFmtId="0" fontId="7" fillId="0" borderId="14" xfId="0" quotePrefix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/>
    <xf numFmtId="0" fontId="7" fillId="1" borderId="15" xfId="0" applyFont="1" applyFill="1" applyBorder="1"/>
    <xf numFmtId="5" fontId="7" fillId="0" borderId="15" xfId="0" applyNumberFormat="1" applyFont="1" applyBorder="1"/>
    <xf numFmtId="0" fontId="7" fillId="0" borderId="2" xfId="0" applyFont="1" applyBorder="1" applyAlignment="1">
      <alignment horizontal="left"/>
    </xf>
    <xf numFmtId="37" fontId="7" fillId="0" borderId="15" xfId="0" applyNumberFormat="1" applyFont="1" applyBorder="1"/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7" fillId="0" borderId="15" xfId="0" quotePrefix="1" applyFont="1" applyBorder="1" applyAlignment="1">
      <alignment horizontal="center"/>
    </xf>
    <xf numFmtId="0" fontId="7" fillId="0" borderId="10" xfId="0" quotePrefix="1" applyFont="1" applyBorder="1"/>
    <xf numFmtId="0" fontId="7" fillId="0" borderId="11" xfId="0" quotePrefix="1" applyFont="1" applyBorder="1"/>
    <xf numFmtId="0" fontId="9" fillId="0" borderId="10" xfId="0" quotePrefix="1" applyFont="1" applyBorder="1"/>
    <xf numFmtId="6" fontId="7" fillId="0" borderId="15" xfId="10" applyNumberFormat="1" applyFont="1" applyBorder="1"/>
    <xf numFmtId="0" fontId="7" fillId="0" borderId="0" xfId="0" quotePrefix="1" applyFont="1"/>
    <xf numFmtId="42" fontId="7" fillId="0" borderId="0" xfId="0" applyNumberFormat="1" applyFont="1"/>
    <xf numFmtId="41" fontId="7" fillId="0" borderId="0" xfId="0" applyNumberFormat="1" applyFont="1"/>
    <xf numFmtId="42" fontId="7" fillId="0" borderId="2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9" fillId="0" borderId="10" xfId="0" applyFont="1" applyBorder="1"/>
    <xf numFmtId="0" fontId="7" fillId="0" borderId="10" xfId="0" applyFont="1" applyBorder="1" applyAlignment="1">
      <alignment horizontal="left" indent="1"/>
    </xf>
    <xf numFmtId="5" fontId="7" fillId="0" borderId="0" xfId="0" applyNumberFormat="1" applyFont="1"/>
  </cellXfs>
  <cellStyles count="12">
    <cellStyle name="Comma" xfId="1" builtinId="3"/>
    <cellStyle name="Comma  - Style1" xfId="2" xr:uid="{00000000-0005-0000-0000-000001000000}"/>
    <cellStyle name="Comma  - Style2" xfId="3" xr:uid="{00000000-0005-0000-0000-000002000000}"/>
    <cellStyle name="Comma  - Style3" xfId="4" xr:uid="{00000000-0005-0000-0000-000003000000}"/>
    <cellStyle name="Comma  - Style4" xfId="5" xr:uid="{00000000-0005-0000-0000-000004000000}"/>
    <cellStyle name="Comma  - Style5" xfId="6" xr:uid="{00000000-0005-0000-0000-000005000000}"/>
    <cellStyle name="Comma  - Style6" xfId="7" xr:uid="{00000000-0005-0000-0000-000006000000}"/>
    <cellStyle name="Comma  - Style7" xfId="8" xr:uid="{00000000-0005-0000-0000-000007000000}"/>
    <cellStyle name="Comma  - Style8" xfId="9" xr:uid="{00000000-0005-0000-0000-000008000000}"/>
    <cellStyle name="Currency" xfId="10" builtinId="4"/>
    <cellStyle name="Normal" xfId="0" builtinId="0"/>
    <cellStyle name="Normal - Style1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32" zoomScaleSheetLayoutView="4" workbookViewId="0"/>
  </sheetViews>
  <sheetFormatPr defaultRowHeight="10.5" x14ac:dyDescent="0.15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ntry="1" codeName="Sheet2"/>
  <dimension ref="A1:T163"/>
  <sheetViews>
    <sheetView showGridLines="0" tabSelected="1" zoomScale="90" zoomScaleNormal="90" workbookViewId="0">
      <selection activeCell="A4" sqref="A4:M4"/>
    </sheetView>
  </sheetViews>
  <sheetFormatPr defaultRowHeight="10.5" x14ac:dyDescent="0.15"/>
  <cols>
    <col min="1" max="1" width="5" style="14" customWidth="1"/>
    <col min="2" max="2" width="9.5" style="14" customWidth="1"/>
    <col min="3" max="3" width="13.83203125" style="14" customWidth="1"/>
    <col min="4" max="4" width="9.33203125" style="14"/>
    <col min="5" max="5" width="13.33203125" style="14" bestFit="1" customWidth="1"/>
    <col min="6" max="6" width="9.6640625" style="14" customWidth="1"/>
    <col min="7" max="7" width="10.1640625" style="14" customWidth="1"/>
    <col min="8" max="8" width="2.83203125" style="14" customWidth="1"/>
    <col min="9" max="9" width="11.1640625" style="14" bestFit="1" customWidth="1"/>
    <col min="10" max="11" width="15.5" style="14" bestFit="1" customWidth="1"/>
    <col min="12" max="12" width="14.1640625" style="14" customWidth="1"/>
    <col min="13" max="13" width="13.1640625" style="14" customWidth="1"/>
    <col min="14" max="14" width="19.33203125" style="14" customWidth="1"/>
    <col min="15" max="15" width="19.6640625" style="14" customWidth="1"/>
    <col min="16" max="16" width="19.83203125" style="14" customWidth="1"/>
    <col min="17" max="17" width="20.5" style="14" customWidth="1"/>
    <col min="18" max="18" width="19.83203125" style="14" customWidth="1"/>
    <col min="19" max="19" width="19.6640625" style="14" customWidth="1"/>
    <col min="20" max="20" width="5.5" style="14" customWidth="1"/>
    <col min="21" max="16384" width="9.33203125" style="14"/>
  </cols>
  <sheetData>
    <row r="1" spans="1:20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 t="s">
        <v>0</v>
      </c>
      <c r="O1" s="13"/>
      <c r="P1" s="13"/>
      <c r="Q1" s="13"/>
      <c r="R1" s="13"/>
      <c r="S1" s="13"/>
      <c r="T1" s="13"/>
    </row>
    <row r="2" spans="1:20" x14ac:dyDescent="0.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1</v>
      </c>
      <c r="O2" s="13"/>
      <c r="P2" s="13"/>
      <c r="Q2" s="13"/>
      <c r="R2" s="13"/>
      <c r="S2" s="13"/>
      <c r="T2" s="13"/>
    </row>
    <row r="3" spans="1:20" x14ac:dyDescent="0.1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2</v>
      </c>
      <c r="O3" s="13"/>
      <c r="P3" s="13"/>
      <c r="Q3" s="13"/>
      <c r="R3" s="13"/>
      <c r="S3" s="13"/>
      <c r="T3" s="13"/>
    </row>
    <row r="4" spans="1:20" x14ac:dyDescent="0.1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 t="s">
        <v>3</v>
      </c>
      <c r="O4" s="13"/>
      <c r="P4" s="13"/>
      <c r="Q4" s="13"/>
      <c r="R4" s="13"/>
      <c r="S4" s="13"/>
      <c r="T4" s="13"/>
    </row>
    <row r="5" spans="1:20" x14ac:dyDescent="0.1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 t="s">
        <v>4</v>
      </c>
      <c r="O5" s="13"/>
      <c r="P5" s="13"/>
      <c r="Q5" s="13"/>
      <c r="R5" s="13"/>
      <c r="S5" s="13"/>
      <c r="T5" s="13"/>
    </row>
    <row r="6" spans="1:20" x14ac:dyDescent="0.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5</v>
      </c>
      <c r="O6" s="13"/>
      <c r="P6" s="13"/>
      <c r="Q6" s="13"/>
      <c r="R6" s="13"/>
      <c r="S6" s="13"/>
      <c r="T6" s="13"/>
    </row>
    <row r="7" spans="1:20" x14ac:dyDescent="0.15">
      <c r="G7" s="15"/>
      <c r="T7" s="15"/>
    </row>
    <row r="8" spans="1:20" x14ac:dyDescent="0.15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 t="s">
        <v>6</v>
      </c>
      <c r="O8" s="13"/>
      <c r="P8" s="13"/>
      <c r="Q8" s="13"/>
      <c r="R8" s="13"/>
      <c r="S8" s="13"/>
      <c r="T8" s="13"/>
    </row>
    <row r="9" spans="1:20" x14ac:dyDescent="0.15">
      <c r="G9" s="15"/>
      <c r="T9" s="15"/>
    </row>
    <row r="10" spans="1:20" x14ac:dyDescent="0.15">
      <c r="A10" s="16" t="s">
        <v>7</v>
      </c>
      <c r="B10" s="17"/>
      <c r="C10" s="18"/>
      <c r="D10" s="16" t="s">
        <v>8</v>
      </c>
      <c r="E10" s="17"/>
      <c r="F10" s="18"/>
      <c r="G10" s="16" t="s">
        <v>9</v>
      </c>
      <c r="H10" s="17"/>
      <c r="I10" s="17"/>
      <c r="J10" s="19"/>
      <c r="K10" s="16" t="s">
        <v>10</v>
      </c>
      <c r="L10" s="17"/>
      <c r="M10" s="18"/>
      <c r="N10" s="16" t="s">
        <v>7</v>
      </c>
      <c r="O10" s="17"/>
      <c r="P10" s="16" t="s">
        <v>8</v>
      </c>
      <c r="Q10" s="17"/>
      <c r="R10" s="16" t="s">
        <v>9</v>
      </c>
      <c r="S10" s="16" t="s">
        <v>10</v>
      </c>
      <c r="T10" s="18"/>
    </row>
    <row r="11" spans="1:20" x14ac:dyDescent="0.15">
      <c r="A11" s="20" t="s">
        <v>11</v>
      </c>
      <c r="B11" s="21"/>
      <c r="C11" s="22"/>
      <c r="D11" s="23">
        <v>1</v>
      </c>
      <c r="E11" s="21" t="s">
        <v>12</v>
      </c>
      <c r="F11" s="22"/>
      <c r="G11" s="24" t="s">
        <v>13</v>
      </c>
      <c r="H11" s="21"/>
      <c r="I11" s="21"/>
      <c r="J11" s="25"/>
      <c r="K11" s="20"/>
      <c r="L11" s="21"/>
      <c r="M11" s="22"/>
      <c r="N11" s="20" t="s">
        <v>14</v>
      </c>
      <c r="O11" s="26"/>
      <c r="P11" s="20" t="s">
        <v>15</v>
      </c>
      <c r="Q11" s="27"/>
      <c r="R11" s="24" t="s">
        <v>13</v>
      </c>
      <c r="S11" s="20"/>
      <c r="T11" s="22"/>
    </row>
    <row r="12" spans="1:20" x14ac:dyDescent="0.15">
      <c r="A12" s="28" t="s">
        <v>16</v>
      </c>
      <c r="B12" s="29"/>
      <c r="C12" s="30"/>
      <c r="D12" s="31">
        <v>2</v>
      </c>
      <c r="E12" s="29" t="s">
        <v>17</v>
      </c>
      <c r="F12" s="30"/>
      <c r="G12" s="32" t="s">
        <v>18</v>
      </c>
      <c r="H12" s="29"/>
      <c r="I12" s="29"/>
      <c r="J12" s="33"/>
      <c r="K12" s="28" t="s">
        <v>19</v>
      </c>
      <c r="L12" s="29"/>
      <c r="M12" s="30"/>
      <c r="N12" s="28"/>
      <c r="O12" s="34"/>
      <c r="P12" s="28" t="s">
        <v>20</v>
      </c>
      <c r="Q12" s="29"/>
      <c r="R12" s="32" t="str">
        <f>G12</f>
        <v>12/31/2021</v>
      </c>
      <c r="S12" s="28" t="str">
        <f>K12</f>
        <v>End of 2021</v>
      </c>
      <c r="T12" s="30"/>
    </row>
    <row r="13" spans="1:20" x14ac:dyDescent="0.15">
      <c r="A13" s="35"/>
      <c r="B13" s="36"/>
      <c r="C13" s="36"/>
      <c r="D13" s="37"/>
      <c r="E13" s="36" t="s">
        <v>21</v>
      </c>
      <c r="F13" s="36"/>
      <c r="G13" s="36"/>
      <c r="H13" s="36"/>
      <c r="I13" s="36"/>
      <c r="J13" s="36"/>
      <c r="K13" s="36"/>
      <c r="L13" s="29"/>
      <c r="M13" s="30"/>
      <c r="N13" s="35"/>
      <c r="O13" s="37"/>
      <c r="P13" s="36" t="s">
        <v>22</v>
      </c>
      <c r="Q13" s="36"/>
      <c r="R13" s="36"/>
      <c r="S13" s="29"/>
      <c r="T13" s="30"/>
    </row>
    <row r="14" spans="1:20" x14ac:dyDescent="0.15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N14" s="40" t="s">
        <v>24</v>
      </c>
      <c r="O14" s="39"/>
      <c r="P14" s="39"/>
      <c r="Q14" s="39"/>
      <c r="R14" s="39"/>
      <c r="S14" s="39"/>
      <c r="T14" s="19"/>
    </row>
    <row r="15" spans="1:20" x14ac:dyDescent="0.15">
      <c r="A15" s="41" t="s">
        <v>25</v>
      </c>
      <c r="M15" s="25"/>
      <c r="N15" s="41" t="s">
        <v>26</v>
      </c>
      <c r="T15" s="25"/>
    </row>
    <row r="16" spans="1:20" x14ac:dyDescent="0.15">
      <c r="A16" s="41" t="s">
        <v>27</v>
      </c>
      <c r="M16" s="25"/>
      <c r="N16" s="42" t="s">
        <v>28</v>
      </c>
      <c r="T16" s="25"/>
    </row>
    <row r="17" spans="1:20" x14ac:dyDescent="0.15">
      <c r="A17" s="42" t="s">
        <v>29</v>
      </c>
      <c r="M17" s="25"/>
      <c r="N17" s="42" t="s">
        <v>30</v>
      </c>
      <c r="T17" s="25"/>
    </row>
    <row r="18" spans="1:20" x14ac:dyDescent="0.15">
      <c r="A18" s="41" t="s">
        <v>31</v>
      </c>
      <c r="M18" s="25"/>
      <c r="N18" s="42" t="s">
        <v>32</v>
      </c>
      <c r="T18" s="25"/>
    </row>
    <row r="19" spans="1:20" x14ac:dyDescent="0.15">
      <c r="A19" s="42" t="s">
        <v>33</v>
      </c>
      <c r="M19" s="25"/>
      <c r="N19" s="41" t="s">
        <v>34</v>
      </c>
      <c r="T19" s="25"/>
    </row>
    <row r="20" spans="1:20" x14ac:dyDescent="0.15">
      <c r="A20" s="41" t="s">
        <v>35</v>
      </c>
      <c r="M20" s="25"/>
      <c r="N20" s="42" t="s">
        <v>36</v>
      </c>
      <c r="T20" s="25"/>
    </row>
    <row r="21" spans="1:20" x14ac:dyDescent="0.15">
      <c r="A21" s="41"/>
      <c r="M21" s="25"/>
      <c r="N21" s="42" t="s">
        <v>37</v>
      </c>
      <c r="T21" s="25"/>
    </row>
    <row r="22" spans="1:20" x14ac:dyDescent="0.15">
      <c r="A22" s="42" t="s">
        <v>38</v>
      </c>
      <c r="M22" s="25"/>
      <c r="N22" s="41" t="s">
        <v>39</v>
      </c>
      <c r="T22" s="25"/>
    </row>
    <row r="23" spans="1:20" x14ac:dyDescent="0.15">
      <c r="A23" s="41" t="s">
        <v>40</v>
      </c>
      <c r="M23" s="25"/>
      <c r="N23" s="41" t="s">
        <v>41</v>
      </c>
      <c r="T23" s="25"/>
    </row>
    <row r="24" spans="1:20" x14ac:dyDescent="0.15">
      <c r="A24" s="41" t="s">
        <v>42</v>
      </c>
      <c r="M24" s="25"/>
      <c r="N24" s="42" t="s">
        <v>43</v>
      </c>
      <c r="T24" s="25"/>
    </row>
    <row r="25" spans="1:20" x14ac:dyDescent="0.15">
      <c r="A25" s="42" t="s">
        <v>44</v>
      </c>
      <c r="M25" s="25"/>
      <c r="N25" s="41" t="s">
        <v>45</v>
      </c>
      <c r="T25" s="25"/>
    </row>
    <row r="26" spans="1:20" x14ac:dyDescent="0.15">
      <c r="A26" s="41" t="s">
        <v>46</v>
      </c>
      <c r="M26" s="25"/>
      <c r="N26" s="41" t="s">
        <v>47</v>
      </c>
      <c r="T26" s="25"/>
    </row>
    <row r="27" spans="1:20" x14ac:dyDescent="0.15">
      <c r="A27" s="41" t="s">
        <v>48</v>
      </c>
      <c r="M27" s="25"/>
      <c r="N27" s="42" t="s">
        <v>49</v>
      </c>
      <c r="T27" s="25"/>
    </row>
    <row r="28" spans="1:20" x14ac:dyDescent="0.15">
      <c r="A28" s="43"/>
      <c r="M28" s="25"/>
      <c r="N28" s="43"/>
      <c r="T28" s="25"/>
    </row>
    <row r="29" spans="1:20" x14ac:dyDescent="0.15">
      <c r="A29" s="43"/>
      <c r="M29" s="25"/>
      <c r="N29" s="43"/>
      <c r="T29" s="25"/>
    </row>
    <row r="30" spans="1:20" x14ac:dyDescent="0.15">
      <c r="A30" s="44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3"/>
      <c r="N30" s="44"/>
      <c r="O30" s="37"/>
      <c r="P30" s="37"/>
      <c r="Q30" s="37"/>
      <c r="R30" s="37"/>
      <c r="S30" s="37"/>
      <c r="T30" s="33"/>
    </row>
    <row r="31" spans="1:20" x14ac:dyDescent="0.15">
      <c r="A31" s="45" t="s">
        <v>50</v>
      </c>
      <c r="B31" s="46"/>
      <c r="C31" s="47"/>
      <c r="D31" s="47"/>
      <c r="E31" s="47"/>
      <c r="F31" s="47"/>
      <c r="G31" s="47"/>
      <c r="H31" s="48"/>
      <c r="I31" s="49" t="s">
        <v>51</v>
      </c>
      <c r="J31" s="45" t="s">
        <v>52</v>
      </c>
      <c r="K31" s="48" t="s">
        <v>52</v>
      </c>
      <c r="L31" s="45" t="s">
        <v>53</v>
      </c>
      <c r="M31" s="45" t="s">
        <v>54</v>
      </c>
      <c r="N31" s="50" t="s">
        <v>55</v>
      </c>
      <c r="O31" s="51"/>
      <c r="P31" s="52" t="s">
        <v>56</v>
      </c>
      <c r="Q31" s="51"/>
      <c r="R31" s="52" t="s">
        <v>57</v>
      </c>
      <c r="S31" s="51"/>
      <c r="T31" s="25"/>
    </row>
    <row r="32" spans="1:20" x14ac:dyDescent="0.15">
      <c r="A32" s="53" t="s">
        <v>58</v>
      </c>
      <c r="B32" s="54"/>
      <c r="C32" s="15"/>
      <c r="D32" s="15"/>
      <c r="E32" s="15" t="s">
        <v>59</v>
      </c>
      <c r="F32" s="15"/>
      <c r="G32" s="15"/>
      <c r="H32" s="55"/>
      <c r="I32" s="53" t="s">
        <v>60</v>
      </c>
      <c r="J32" s="53" t="s">
        <v>61</v>
      </c>
      <c r="K32" s="53" t="s">
        <v>62</v>
      </c>
      <c r="L32" s="53" t="s">
        <v>63</v>
      </c>
      <c r="M32" s="53" t="s">
        <v>63</v>
      </c>
      <c r="N32" s="45" t="s">
        <v>64</v>
      </c>
      <c r="O32" s="45" t="s">
        <v>65</v>
      </c>
      <c r="P32" s="45" t="s">
        <v>64</v>
      </c>
      <c r="Q32" s="45" t="s">
        <v>65</v>
      </c>
      <c r="R32" s="45" t="s">
        <v>64</v>
      </c>
      <c r="S32" s="45" t="s">
        <v>65</v>
      </c>
      <c r="T32" s="25"/>
    </row>
    <row r="33" spans="1:20" x14ac:dyDescent="0.15">
      <c r="A33" s="53"/>
      <c r="B33" s="54"/>
      <c r="C33" s="15"/>
      <c r="D33" s="15"/>
      <c r="E33" s="15" t="s">
        <v>66</v>
      </c>
      <c r="F33" s="15"/>
      <c r="G33" s="15"/>
      <c r="H33" s="55"/>
      <c r="I33" s="53" t="s">
        <v>67</v>
      </c>
      <c r="J33" s="53" t="s">
        <v>68</v>
      </c>
      <c r="K33" s="53" t="s">
        <v>68</v>
      </c>
      <c r="L33" s="53" t="s">
        <v>69</v>
      </c>
      <c r="M33" s="53" t="s">
        <v>69</v>
      </c>
      <c r="N33" s="56" t="s">
        <v>70</v>
      </c>
      <c r="O33" s="56" t="s">
        <v>71</v>
      </c>
      <c r="P33" s="56" t="s">
        <v>71</v>
      </c>
      <c r="Q33" s="56" t="s">
        <v>71</v>
      </c>
      <c r="R33" s="56" t="s">
        <v>71</v>
      </c>
      <c r="S33" s="56" t="s">
        <v>71</v>
      </c>
      <c r="T33" s="53" t="s">
        <v>50</v>
      </c>
    </row>
    <row r="34" spans="1:20" x14ac:dyDescent="0.15">
      <c r="A34" s="53"/>
      <c r="B34" s="54"/>
      <c r="C34" s="15"/>
      <c r="D34" s="15"/>
      <c r="E34" s="15" t="s">
        <v>72</v>
      </c>
      <c r="F34" s="15"/>
      <c r="G34" s="15"/>
      <c r="H34" s="55"/>
      <c r="I34" s="53" t="s">
        <v>73</v>
      </c>
      <c r="J34" s="15" t="s">
        <v>74</v>
      </c>
      <c r="K34" s="53" t="s">
        <v>74</v>
      </c>
      <c r="L34" s="53" t="s">
        <v>75</v>
      </c>
      <c r="M34" s="53" t="s">
        <v>75</v>
      </c>
      <c r="N34" s="53"/>
      <c r="O34" s="53"/>
      <c r="P34" s="53"/>
      <c r="Q34" s="53"/>
      <c r="R34" s="53"/>
      <c r="S34" s="53"/>
      <c r="T34" s="53" t="s">
        <v>58</v>
      </c>
    </row>
    <row r="35" spans="1:20" x14ac:dyDescent="0.15">
      <c r="A35" s="57"/>
      <c r="B35" s="44"/>
      <c r="C35" s="37"/>
      <c r="D35" s="37"/>
      <c r="E35" s="37"/>
      <c r="F35" s="37"/>
      <c r="G35" s="37"/>
      <c r="H35" s="33"/>
      <c r="I35" s="57"/>
      <c r="J35" s="53" t="s">
        <v>76</v>
      </c>
      <c r="K35" s="58" t="s">
        <v>77</v>
      </c>
      <c r="L35" s="58" t="s">
        <v>78</v>
      </c>
      <c r="M35" s="58" t="s">
        <v>79</v>
      </c>
      <c r="N35" s="58" t="s">
        <v>80</v>
      </c>
      <c r="O35" s="58" t="s">
        <v>81</v>
      </c>
      <c r="P35" s="58" t="s">
        <v>82</v>
      </c>
      <c r="Q35" s="58" t="s">
        <v>83</v>
      </c>
      <c r="R35" s="56" t="s">
        <v>84</v>
      </c>
      <c r="S35" s="56" t="s">
        <v>85</v>
      </c>
      <c r="T35" s="57"/>
    </row>
    <row r="36" spans="1:20" x14ac:dyDescent="0.15">
      <c r="A36" s="59">
        <v>1</v>
      </c>
      <c r="B36" s="60" t="s">
        <v>86</v>
      </c>
      <c r="C36" s="60"/>
      <c r="E36" s="60"/>
      <c r="F36" s="60"/>
      <c r="G36" s="60"/>
      <c r="H36" s="60"/>
      <c r="I36" s="59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59">
        <v>1</v>
      </c>
    </row>
    <row r="37" spans="1:20" x14ac:dyDescent="0.15">
      <c r="A37" s="59">
        <f t="shared" ref="A37:A61" si="0">A36+1</f>
        <v>2</v>
      </c>
      <c r="B37" s="60" t="s">
        <v>87</v>
      </c>
      <c r="C37" s="60"/>
      <c r="D37" s="60"/>
      <c r="E37" s="60"/>
      <c r="F37" s="60"/>
      <c r="G37" s="60"/>
      <c r="H37" s="60"/>
      <c r="I37" s="59" t="s">
        <v>88</v>
      </c>
      <c r="J37" s="62">
        <f>N37+P37</f>
        <v>3532169759</v>
      </c>
      <c r="K37" s="62">
        <f>O37+Q37</f>
        <v>2712041664</v>
      </c>
      <c r="L37" s="62"/>
      <c r="M37" s="62"/>
      <c r="N37" s="62">
        <v>2528661492</v>
      </c>
      <c r="O37" s="62">
        <v>2139279552</v>
      </c>
      <c r="P37" s="62">
        <v>1003508267</v>
      </c>
      <c r="Q37" s="62">
        <v>572762112</v>
      </c>
      <c r="R37" s="62">
        <v>0</v>
      </c>
      <c r="S37" s="62">
        <v>0</v>
      </c>
      <c r="T37" s="59">
        <f t="shared" ref="T37:T61" si="1">T36+1</f>
        <v>2</v>
      </c>
    </row>
    <row r="38" spans="1:20" x14ac:dyDescent="0.15">
      <c r="A38" s="59">
        <f t="shared" si="0"/>
        <v>3</v>
      </c>
      <c r="B38" s="60" t="s">
        <v>89</v>
      </c>
      <c r="C38" s="60"/>
      <c r="D38" s="60"/>
      <c r="E38" s="60"/>
      <c r="F38" s="60"/>
      <c r="G38" s="60"/>
      <c r="H38" s="60"/>
      <c r="I38" s="59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59">
        <f t="shared" si="1"/>
        <v>3</v>
      </c>
    </row>
    <row r="39" spans="1:20" x14ac:dyDescent="0.15">
      <c r="A39" s="59">
        <f t="shared" si="0"/>
        <v>4</v>
      </c>
      <c r="B39" s="63" t="s">
        <v>90</v>
      </c>
      <c r="D39" s="63"/>
      <c r="E39" s="63"/>
      <c r="F39" s="63"/>
      <c r="G39" s="63"/>
      <c r="H39" s="39"/>
      <c r="I39" s="59" t="s">
        <v>91</v>
      </c>
      <c r="J39" s="64">
        <f>N39+P39+R39</f>
        <v>1756066849</v>
      </c>
      <c r="K39" s="64">
        <f>O39+Q39+S39</f>
        <v>1087822652</v>
      </c>
      <c r="L39" s="64"/>
      <c r="M39" s="64"/>
      <c r="N39" s="64">
        <v>895270970</v>
      </c>
      <c r="O39" s="64">
        <v>667261414</v>
      </c>
      <c r="P39" s="64">
        <v>860795879</v>
      </c>
      <c r="Q39" s="64">
        <v>420561238</v>
      </c>
      <c r="R39" s="64">
        <v>0</v>
      </c>
      <c r="S39" s="64">
        <v>0</v>
      </c>
      <c r="T39" s="59">
        <f t="shared" si="1"/>
        <v>4</v>
      </c>
    </row>
    <row r="40" spans="1:20" x14ac:dyDescent="0.15">
      <c r="A40" s="59">
        <f t="shared" si="0"/>
        <v>5</v>
      </c>
      <c r="B40" s="65" t="s">
        <v>92</v>
      </c>
      <c r="C40" s="60"/>
      <c r="D40" s="66"/>
      <c r="E40" s="66"/>
      <c r="F40" s="66"/>
      <c r="G40" s="66"/>
      <c r="H40" s="67"/>
      <c r="I40" s="59" t="s">
        <v>91</v>
      </c>
      <c r="J40" s="64">
        <f t="shared" ref="J40:K59" si="2">N40+P40</f>
        <v>266394139</v>
      </c>
      <c r="K40" s="64">
        <f t="shared" si="2"/>
        <v>283470641</v>
      </c>
      <c r="L40" s="64"/>
      <c r="M40" s="64"/>
      <c r="N40" s="64">
        <v>251642564</v>
      </c>
      <c r="O40" s="64">
        <v>269425719</v>
      </c>
      <c r="P40" s="64">
        <v>14751575</v>
      </c>
      <c r="Q40" s="64">
        <v>14044922</v>
      </c>
      <c r="R40" s="64">
        <v>0</v>
      </c>
      <c r="S40" s="64">
        <v>0</v>
      </c>
      <c r="T40" s="59">
        <f t="shared" si="1"/>
        <v>5</v>
      </c>
    </row>
    <row r="41" spans="1:20" x14ac:dyDescent="0.15">
      <c r="A41" s="59">
        <f t="shared" si="0"/>
        <v>6</v>
      </c>
      <c r="B41" s="65" t="s">
        <v>93</v>
      </c>
      <c r="C41" s="60"/>
      <c r="D41" s="66"/>
      <c r="E41" s="66"/>
      <c r="F41" s="66"/>
      <c r="G41" s="66"/>
      <c r="H41" s="67"/>
      <c r="I41" s="68" t="s">
        <v>94</v>
      </c>
      <c r="J41" s="64">
        <f t="shared" si="2"/>
        <v>771718644</v>
      </c>
      <c r="K41" s="64">
        <f t="shared" si="2"/>
        <v>715613364</v>
      </c>
      <c r="L41" s="64"/>
      <c r="M41" s="64"/>
      <c r="N41" s="64">
        <v>721613794</v>
      </c>
      <c r="O41" s="64">
        <v>668722594</v>
      </c>
      <c r="P41" s="64">
        <v>50104850</v>
      </c>
      <c r="Q41" s="64">
        <v>46890770</v>
      </c>
      <c r="R41" s="64">
        <v>0</v>
      </c>
      <c r="S41" s="64">
        <v>0</v>
      </c>
      <c r="T41" s="59">
        <f t="shared" si="1"/>
        <v>6</v>
      </c>
    </row>
    <row r="42" spans="1:20" x14ac:dyDescent="0.15">
      <c r="A42" s="59">
        <f t="shared" si="0"/>
        <v>7</v>
      </c>
      <c r="B42" s="65" t="s">
        <v>95</v>
      </c>
      <c r="C42" s="60"/>
      <c r="D42" s="66"/>
      <c r="E42" s="66"/>
      <c r="F42" s="66"/>
      <c r="G42" s="66"/>
      <c r="H42" s="67"/>
      <c r="I42" s="68" t="s">
        <v>94</v>
      </c>
      <c r="J42" s="64">
        <f>N42+P42</f>
        <v>72831568</v>
      </c>
      <c r="K42" s="64">
        <f>O42+Q42</f>
        <v>61856581</v>
      </c>
      <c r="L42" s="64"/>
      <c r="M42" s="64"/>
      <c r="N42" s="64">
        <v>72831568</v>
      </c>
      <c r="O42" s="64">
        <v>61856581</v>
      </c>
      <c r="P42" s="64">
        <v>0</v>
      </c>
      <c r="Q42" s="64">
        <v>0</v>
      </c>
      <c r="R42" s="64"/>
      <c r="S42" s="64"/>
      <c r="T42" s="59">
        <f t="shared" si="1"/>
        <v>7</v>
      </c>
    </row>
    <row r="43" spans="1:20" x14ac:dyDescent="0.15">
      <c r="A43" s="59">
        <f t="shared" si="0"/>
        <v>8</v>
      </c>
      <c r="B43" s="65" t="s">
        <v>96</v>
      </c>
      <c r="C43" s="60"/>
      <c r="D43" s="66"/>
      <c r="E43" s="66"/>
      <c r="F43" s="66"/>
      <c r="G43" s="66"/>
      <c r="H43" s="67"/>
      <c r="I43" s="68" t="s">
        <v>94</v>
      </c>
      <c r="J43" s="64">
        <f t="shared" si="2"/>
        <v>24123409</v>
      </c>
      <c r="K43" s="64">
        <f t="shared" si="2"/>
        <v>20561805</v>
      </c>
      <c r="L43" s="64"/>
      <c r="M43" s="64"/>
      <c r="N43" s="64">
        <v>21482286</v>
      </c>
      <c r="O43" s="64">
        <v>18296436</v>
      </c>
      <c r="P43" s="64">
        <v>2641123</v>
      </c>
      <c r="Q43" s="64">
        <v>2265369</v>
      </c>
      <c r="R43" s="64">
        <v>0</v>
      </c>
      <c r="S43" s="64">
        <v>0</v>
      </c>
      <c r="T43" s="59">
        <f t="shared" si="1"/>
        <v>8</v>
      </c>
    </row>
    <row r="44" spans="1:20" x14ac:dyDescent="0.15">
      <c r="A44" s="59">
        <f t="shared" si="0"/>
        <v>9</v>
      </c>
      <c r="B44" s="65" t="s">
        <v>97</v>
      </c>
      <c r="C44" s="60"/>
      <c r="D44" s="66"/>
      <c r="E44" s="66"/>
      <c r="F44" s="66"/>
      <c r="G44" s="66"/>
      <c r="H44" s="67"/>
      <c r="I44" s="68" t="s">
        <v>94</v>
      </c>
      <c r="J44" s="64">
        <f t="shared" si="2"/>
        <v>0</v>
      </c>
      <c r="K44" s="64">
        <f t="shared" si="2"/>
        <v>0</v>
      </c>
      <c r="L44" s="64"/>
      <c r="M44" s="64"/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59">
        <f t="shared" si="1"/>
        <v>9</v>
      </c>
    </row>
    <row r="45" spans="1:20" x14ac:dyDescent="0.15">
      <c r="A45" s="59">
        <f t="shared" si="0"/>
        <v>10</v>
      </c>
      <c r="B45" s="65" t="s">
        <v>98</v>
      </c>
      <c r="C45" s="60"/>
      <c r="D45" s="66"/>
      <c r="E45" s="66"/>
      <c r="F45" s="66"/>
      <c r="G45" s="66"/>
      <c r="H45" s="67"/>
      <c r="I45" s="59"/>
      <c r="J45" s="64">
        <f t="shared" si="2"/>
        <v>0</v>
      </c>
      <c r="K45" s="64">
        <f t="shared" si="2"/>
        <v>0</v>
      </c>
      <c r="L45" s="64"/>
      <c r="M45" s="64"/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59">
        <f t="shared" si="1"/>
        <v>10</v>
      </c>
    </row>
    <row r="46" spans="1:20" x14ac:dyDescent="0.15">
      <c r="A46" s="59">
        <f t="shared" si="0"/>
        <v>11</v>
      </c>
      <c r="B46" s="65" t="s">
        <v>99</v>
      </c>
      <c r="C46" s="60"/>
      <c r="D46" s="66"/>
      <c r="E46" s="66"/>
      <c r="F46" s="66"/>
      <c r="G46" s="66"/>
      <c r="H46" s="67"/>
      <c r="I46" s="59"/>
      <c r="J46" s="64">
        <f t="shared" si="2"/>
        <v>0</v>
      </c>
      <c r="K46" s="64">
        <f t="shared" si="2"/>
        <v>0</v>
      </c>
      <c r="L46" s="64"/>
      <c r="M46" s="64"/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59">
        <f t="shared" si="1"/>
        <v>11</v>
      </c>
    </row>
    <row r="47" spans="1:20" x14ac:dyDescent="0.15">
      <c r="A47" s="59">
        <f t="shared" si="0"/>
        <v>12</v>
      </c>
      <c r="B47" s="65" t="s">
        <v>100</v>
      </c>
      <c r="C47" s="60"/>
      <c r="D47" s="66"/>
      <c r="E47" s="66"/>
      <c r="F47" s="66"/>
      <c r="G47" s="66"/>
      <c r="H47" s="67"/>
      <c r="I47" s="59"/>
      <c r="J47" s="64">
        <f t="shared" si="2"/>
        <v>170467265</v>
      </c>
      <c r="K47" s="64">
        <f t="shared" si="2"/>
        <v>31378630</v>
      </c>
      <c r="L47" s="64"/>
      <c r="M47" s="64"/>
      <c r="N47" s="64">
        <v>170467265</v>
      </c>
      <c r="O47" s="64">
        <v>31378630</v>
      </c>
      <c r="P47" s="64">
        <v>0</v>
      </c>
      <c r="Q47" s="64">
        <v>0</v>
      </c>
      <c r="R47" s="64">
        <v>0</v>
      </c>
      <c r="S47" s="64">
        <v>0</v>
      </c>
      <c r="T47" s="59">
        <f t="shared" si="1"/>
        <v>12</v>
      </c>
    </row>
    <row r="48" spans="1:20" x14ac:dyDescent="0.15">
      <c r="A48" s="59">
        <f t="shared" si="0"/>
        <v>13</v>
      </c>
      <c r="B48" s="65" t="s">
        <v>101</v>
      </c>
      <c r="C48" s="60"/>
      <c r="D48" s="66"/>
      <c r="E48" s="66"/>
      <c r="F48" s="66"/>
      <c r="G48" s="66"/>
      <c r="H48" s="67"/>
      <c r="I48" s="59"/>
      <c r="J48" s="64">
        <f t="shared" si="2"/>
        <v>-156693374</v>
      </c>
      <c r="K48" s="64">
        <f t="shared" si="2"/>
        <v>-146828527</v>
      </c>
      <c r="L48" s="64"/>
      <c r="M48" s="64"/>
      <c r="N48" s="64">
        <v>-156693374</v>
      </c>
      <c r="O48" s="64">
        <v>-146828527</v>
      </c>
      <c r="P48" s="64">
        <v>0</v>
      </c>
      <c r="Q48" s="64">
        <v>0</v>
      </c>
      <c r="R48" s="64">
        <v>0</v>
      </c>
      <c r="S48" s="64">
        <v>0</v>
      </c>
      <c r="T48" s="59">
        <f t="shared" si="1"/>
        <v>13</v>
      </c>
    </row>
    <row r="49" spans="1:20" x14ac:dyDescent="0.15">
      <c r="A49" s="59">
        <f t="shared" si="0"/>
        <v>14</v>
      </c>
      <c r="B49" s="65" t="s">
        <v>102</v>
      </c>
      <c r="C49" s="60"/>
      <c r="D49" s="66"/>
      <c r="E49" s="66"/>
      <c r="F49" s="66"/>
      <c r="G49" s="66"/>
      <c r="H49" s="67"/>
      <c r="I49" s="59" t="s">
        <v>103</v>
      </c>
      <c r="J49" s="64">
        <f t="shared" si="2"/>
        <v>156525701</v>
      </c>
      <c r="K49" s="64">
        <f t="shared" si="2"/>
        <v>149427640</v>
      </c>
      <c r="L49" s="64"/>
      <c r="M49" s="64"/>
      <c r="N49" s="64">
        <v>137052657</v>
      </c>
      <c r="O49" s="64">
        <v>130391431</v>
      </c>
      <c r="P49" s="64">
        <v>19473044</v>
      </c>
      <c r="Q49" s="64">
        <v>19036209</v>
      </c>
      <c r="R49" s="64">
        <v>0</v>
      </c>
      <c r="S49" s="64">
        <v>0</v>
      </c>
      <c r="T49" s="59">
        <f t="shared" si="1"/>
        <v>14</v>
      </c>
    </row>
    <row r="50" spans="1:20" x14ac:dyDescent="0.15">
      <c r="A50" s="59">
        <f t="shared" si="0"/>
        <v>15</v>
      </c>
      <c r="B50" s="65" t="s">
        <v>104</v>
      </c>
      <c r="C50" s="60"/>
      <c r="D50" s="66"/>
      <c r="E50" s="66"/>
      <c r="F50" s="66"/>
      <c r="G50" s="66"/>
      <c r="H50" s="67"/>
      <c r="I50" s="59" t="s">
        <v>103</v>
      </c>
      <c r="J50" s="64">
        <f t="shared" si="2"/>
        <v>-743059390</v>
      </c>
      <c r="K50" s="64">
        <f t="shared" si="2"/>
        <v>-683460303</v>
      </c>
      <c r="L50" s="64"/>
      <c r="M50" s="64"/>
      <c r="N50" s="64">
        <v>-720047529</v>
      </c>
      <c r="O50" s="64">
        <v>-689754124</v>
      </c>
      <c r="P50" s="64">
        <v>-23011861</v>
      </c>
      <c r="Q50" s="64">
        <v>6293821</v>
      </c>
      <c r="R50" s="64">
        <v>0</v>
      </c>
      <c r="S50" s="64">
        <v>0</v>
      </c>
      <c r="T50" s="59">
        <f t="shared" si="1"/>
        <v>15</v>
      </c>
    </row>
    <row r="51" spans="1:20" x14ac:dyDescent="0.15">
      <c r="A51" s="59">
        <f t="shared" si="0"/>
        <v>16</v>
      </c>
      <c r="B51" s="65" t="s">
        <v>105</v>
      </c>
      <c r="C51" s="60"/>
      <c r="D51" s="66"/>
      <c r="E51" s="66"/>
      <c r="F51" s="66"/>
      <c r="G51" s="66"/>
      <c r="H51" s="67"/>
      <c r="I51" s="59" t="s">
        <v>103</v>
      </c>
      <c r="J51" s="64">
        <f t="shared" si="2"/>
        <v>-94229493</v>
      </c>
      <c r="K51" s="64">
        <f t="shared" si="2"/>
        <v>-94081450</v>
      </c>
      <c r="L51" s="64"/>
      <c r="M51" s="64"/>
      <c r="N51" s="64">
        <v>-82274225</v>
      </c>
      <c r="O51" s="64">
        <v>-94852188</v>
      </c>
      <c r="P51" s="64">
        <v>-11955268</v>
      </c>
      <c r="Q51" s="64">
        <v>770738</v>
      </c>
      <c r="R51" s="64">
        <v>0</v>
      </c>
      <c r="S51" s="64">
        <v>0</v>
      </c>
      <c r="T51" s="59">
        <f t="shared" si="1"/>
        <v>16</v>
      </c>
    </row>
    <row r="52" spans="1:20" x14ac:dyDescent="0.15">
      <c r="A52" s="59">
        <f t="shared" si="0"/>
        <v>17</v>
      </c>
      <c r="B52" s="65" t="s">
        <v>106</v>
      </c>
      <c r="C52" s="60"/>
      <c r="D52" s="66"/>
      <c r="E52" s="66"/>
      <c r="F52" s="66"/>
      <c r="G52" s="69" t="s">
        <v>107</v>
      </c>
      <c r="H52" s="70"/>
      <c r="I52" s="59" t="s">
        <v>108</v>
      </c>
      <c r="J52" s="64">
        <f t="shared" si="2"/>
        <v>1948829886</v>
      </c>
      <c r="K52" s="64">
        <f t="shared" si="2"/>
        <v>997438223</v>
      </c>
      <c r="L52" s="64"/>
      <c r="M52" s="64"/>
      <c r="N52" s="64">
        <v>1818712592</v>
      </c>
      <c r="O52" s="64">
        <v>926156804</v>
      </c>
      <c r="P52" s="64">
        <v>130117294</v>
      </c>
      <c r="Q52" s="64">
        <v>71281419</v>
      </c>
      <c r="R52" s="64">
        <v>0</v>
      </c>
      <c r="S52" s="64">
        <v>0</v>
      </c>
      <c r="T52" s="59">
        <f t="shared" si="1"/>
        <v>17</v>
      </c>
    </row>
    <row r="53" spans="1:20" x14ac:dyDescent="0.15">
      <c r="A53" s="59">
        <f t="shared" si="0"/>
        <v>18</v>
      </c>
      <c r="B53" s="65" t="s">
        <v>109</v>
      </c>
      <c r="C53" s="60"/>
      <c r="D53" s="66"/>
      <c r="E53" s="66"/>
      <c r="F53" s="66"/>
      <c r="G53" s="69"/>
      <c r="H53" s="67"/>
      <c r="I53" s="59" t="s">
        <v>108</v>
      </c>
      <c r="J53" s="64">
        <f t="shared" si="2"/>
        <v>-1784660959</v>
      </c>
      <c r="K53" s="64">
        <f t="shared" si="2"/>
        <v>-786583449</v>
      </c>
      <c r="L53" s="64"/>
      <c r="M53" s="64"/>
      <c r="N53" s="64">
        <v>-1689974643</v>
      </c>
      <c r="O53" s="64">
        <v>-722557213</v>
      </c>
      <c r="P53" s="64">
        <v>-94686316</v>
      </c>
      <c r="Q53" s="64">
        <v>-64026236</v>
      </c>
      <c r="R53" s="64">
        <v>0</v>
      </c>
      <c r="S53" s="64">
        <v>0</v>
      </c>
      <c r="T53" s="59">
        <f t="shared" si="1"/>
        <v>18</v>
      </c>
    </row>
    <row r="54" spans="1:20" x14ac:dyDescent="0.15">
      <c r="A54" s="59">
        <f t="shared" si="0"/>
        <v>19</v>
      </c>
      <c r="B54" s="65" t="s">
        <v>110</v>
      </c>
      <c r="C54" s="60"/>
      <c r="D54" s="66"/>
      <c r="E54" s="66"/>
      <c r="F54" s="66"/>
      <c r="G54" s="66"/>
      <c r="H54" s="67"/>
      <c r="I54" s="59">
        <v>266</v>
      </c>
      <c r="J54" s="64">
        <f t="shared" si="2"/>
        <v>-1235294</v>
      </c>
      <c r="K54" s="64">
        <f t="shared" si="2"/>
        <v>-1247604</v>
      </c>
      <c r="L54" s="64"/>
      <c r="M54" s="64"/>
      <c r="N54" s="64">
        <v>-1092280</v>
      </c>
      <c r="O54" s="64">
        <v>-1104589</v>
      </c>
      <c r="P54" s="64">
        <v>-143014</v>
      </c>
      <c r="Q54" s="64">
        <v>-143015</v>
      </c>
      <c r="R54" s="64">
        <v>0</v>
      </c>
      <c r="S54" s="64">
        <v>0</v>
      </c>
      <c r="T54" s="59">
        <f t="shared" si="1"/>
        <v>19</v>
      </c>
    </row>
    <row r="55" spans="1:20" x14ac:dyDescent="0.15">
      <c r="A55" s="59">
        <f t="shared" si="0"/>
        <v>20</v>
      </c>
      <c r="B55" s="65" t="s">
        <v>111</v>
      </c>
      <c r="C55" s="60"/>
      <c r="D55" s="66"/>
      <c r="E55" s="66"/>
      <c r="F55" s="66"/>
      <c r="G55" s="66"/>
      <c r="H55" s="67"/>
      <c r="I55" s="59"/>
      <c r="J55" s="64">
        <f t="shared" si="2"/>
        <v>0</v>
      </c>
      <c r="K55" s="64">
        <f t="shared" si="2"/>
        <v>0</v>
      </c>
      <c r="L55" s="64"/>
      <c r="M55" s="64"/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59">
        <f t="shared" si="1"/>
        <v>20</v>
      </c>
    </row>
    <row r="56" spans="1:20" x14ac:dyDescent="0.15">
      <c r="A56" s="59">
        <f t="shared" si="0"/>
        <v>21</v>
      </c>
      <c r="B56" s="65" t="s">
        <v>112</v>
      </c>
      <c r="C56" s="60"/>
      <c r="D56" s="66"/>
      <c r="E56" s="66"/>
      <c r="F56" s="66"/>
      <c r="G56" s="66"/>
      <c r="H56" s="67"/>
      <c r="I56" s="59"/>
      <c r="J56" s="64">
        <f t="shared" si="2"/>
        <v>0</v>
      </c>
      <c r="K56" s="64">
        <f t="shared" si="2"/>
        <v>0</v>
      </c>
      <c r="L56" s="64"/>
      <c r="M56" s="64"/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59">
        <f t="shared" si="1"/>
        <v>21</v>
      </c>
    </row>
    <row r="57" spans="1:20" x14ac:dyDescent="0.15">
      <c r="A57" s="59">
        <f t="shared" si="0"/>
        <v>22</v>
      </c>
      <c r="B57" s="65" t="s">
        <v>113</v>
      </c>
      <c r="C57" s="60"/>
      <c r="D57" s="66"/>
      <c r="E57" s="66"/>
      <c r="F57" s="66"/>
      <c r="G57" s="66"/>
      <c r="H57" s="67"/>
      <c r="I57" s="59"/>
      <c r="J57" s="64">
        <f t="shared" si="2"/>
        <v>-415</v>
      </c>
      <c r="K57" s="64">
        <f t="shared" si="2"/>
        <v>-5663</v>
      </c>
      <c r="L57" s="64"/>
      <c r="M57" s="64"/>
      <c r="N57" s="64">
        <v>-415</v>
      </c>
      <c r="O57" s="64">
        <v>-5663</v>
      </c>
      <c r="P57" s="64">
        <v>0</v>
      </c>
      <c r="Q57" s="64">
        <v>0</v>
      </c>
      <c r="R57" s="64">
        <v>0</v>
      </c>
      <c r="S57" s="64">
        <v>0</v>
      </c>
      <c r="T57" s="59">
        <f t="shared" si="1"/>
        <v>22</v>
      </c>
    </row>
    <row r="58" spans="1:20" x14ac:dyDescent="0.15">
      <c r="A58" s="59">
        <f t="shared" si="0"/>
        <v>23</v>
      </c>
      <c r="B58" s="65" t="s">
        <v>114</v>
      </c>
      <c r="C58" s="60"/>
      <c r="D58" s="66"/>
      <c r="E58" s="66"/>
      <c r="F58" s="66"/>
      <c r="G58" s="66"/>
      <c r="H58" s="67"/>
      <c r="I58" s="59"/>
      <c r="J58" s="64">
        <f t="shared" si="2"/>
        <v>0</v>
      </c>
      <c r="K58" s="64">
        <f t="shared" si="2"/>
        <v>0</v>
      </c>
      <c r="L58" s="64"/>
      <c r="M58" s="64"/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59">
        <f t="shared" si="1"/>
        <v>23</v>
      </c>
    </row>
    <row r="59" spans="1:20" x14ac:dyDescent="0.15">
      <c r="A59" s="59">
        <f t="shared" si="0"/>
        <v>24</v>
      </c>
      <c r="B59" s="65" t="s">
        <v>115</v>
      </c>
      <c r="C59" s="60"/>
      <c r="D59" s="66"/>
      <c r="E59" s="66"/>
      <c r="F59" s="66"/>
      <c r="G59" s="66"/>
      <c r="H59" s="67"/>
      <c r="I59" s="59"/>
      <c r="J59" s="64">
        <f t="shared" si="2"/>
        <v>31131237</v>
      </c>
      <c r="K59" s="64">
        <f t="shared" si="2"/>
        <v>33112579</v>
      </c>
      <c r="L59" s="64"/>
      <c r="M59" s="64"/>
      <c r="N59" s="64">
        <v>31131237</v>
      </c>
      <c r="O59" s="64">
        <v>33112579</v>
      </c>
      <c r="P59" s="64">
        <v>0</v>
      </c>
      <c r="Q59" s="64">
        <v>0</v>
      </c>
      <c r="R59" s="64"/>
      <c r="S59" s="64"/>
      <c r="T59" s="59">
        <f t="shared" si="1"/>
        <v>24</v>
      </c>
    </row>
    <row r="60" spans="1:20" x14ac:dyDescent="0.15">
      <c r="A60" s="59">
        <f t="shared" si="0"/>
        <v>25</v>
      </c>
      <c r="B60" s="60" t="s">
        <v>116</v>
      </c>
      <c r="D60" s="60"/>
      <c r="E60" s="71" t="s">
        <v>117</v>
      </c>
      <c r="G60" s="60"/>
      <c r="H60" s="60"/>
      <c r="I60" s="59"/>
      <c r="J60" s="62">
        <f>SUM(J39:J59)</f>
        <v>2418209773</v>
      </c>
      <c r="K60" s="62">
        <f>SUM(K39:K59)</f>
        <v>1668475119</v>
      </c>
      <c r="L60" s="62"/>
      <c r="M60" s="62"/>
      <c r="N60" s="62">
        <f t="shared" ref="N60:S60" si="3">SUM(N39:N59)</f>
        <v>1470122467</v>
      </c>
      <c r="O60" s="62">
        <f t="shared" ref="O60" si="4">SUM(O39:O59)</f>
        <v>1151499884</v>
      </c>
      <c r="P60" s="62">
        <f t="shared" si="3"/>
        <v>948087306</v>
      </c>
      <c r="Q60" s="62">
        <f t="shared" ref="Q60" si="5">SUM(Q39:Q59)</f>
        <v>516975235</v>
      </c>
      <c r="R60" s="62">
        <f t="shared" si="3"/>
        <v>0</v>
      </c>
      <c r="S60" s="62">
        <f t="shared" si="3"/>
        <v>0</v>
      </c>
      <c r="T60" s="59">
        <f t="shared" si="1"/>
        <v>25</v>
      </c>
    </row>
    <row r="61" spans="1:20" x14ac:dyDescent="0.15">
      <c r="A61" s="59">
        <f t="shared" si="0"/>
        <v>26</v>
      </c>
      <c r="B61" s="60" t="s">
        <v>118</v>
      </c>
      <c r="C61" s="60"/>
      <c r="D61" s="71" t="s">
        <v>119</v>
      </c>
      <c r="E61" s="60"/>
      <c r="F61" s="60"/>
      <c r="G61" s="60"/>
      <c r="H61" s="60"/>
      <c r="I61" s="59"/>
      <c r="J61" s="62">
        <f t="shared" ref="J61:S61" si="6">J37-J60</f>
        <v>1113959986</v>
      </c>
      <c r="K61" s="72">
        <f t="shared" ref="K61" si="7">K37-K60</f>
        <v>1043566545</v>
      </c>
      <c r="L61" s="72"/>
      <c r="M61" s="72"/>
      <c r="N61" s="62">
        <f t="shared" si="6"/>
        <v>1058539025</v>
      </c>
      <c r="O61" s="62">
        <f t="shared" ref="O61" si="8">O37-O60</f>
        <v>987779668</v>
      </c>
      <c r="P61" s="62">
        <f t="shared" si="6"/>
        <v>55420961</v>
      </c>
      <c r="Q61" s="62">
        <f t="shared" ref="Q61" si="9">Q37-Q60</f>
        <v>55786877</v>
      </c>
      <c r="R61" s="62">
        <f t="shared" si="6"/>
        <v>0</v>
      </c>
      <c r="S61" s="62">
        <f t="shared" si="6"/>
        <v>0</v>
      </c>
      <c r="T61" s="59">
        <f t="shared" si="1"/>
        <v>26</v>
      </c>
    </row>
    <row r="63" spans="1:20" x14ac:dyDescent="0.15">
      <c r="B63" s="73" t="s">
        <v>120</v>
      </c>
      <c r="S63" s="15"/>
    </row>
    <row r="64" spans="1:20" x14ac:dyDescent="0.15">
      <c r="B64" s="14" t="s">
        <v>121</v>
      </c>
      <c r="S64" s="15"/>
    </row>
    <row r="65" spans="1:19" x14ac:dyDescent="0.15">
      <c r="B65" s="14" t="s">
        <v>122</v>
      </c>
      <c r="S65" s="15"/>
    </row>
    <row r="66" spans="1:19" x14ac:dyDescent="0.15">
      <c r="B66" s="14" t="s">
        <v>123</v>
      </c>
      <c r="E66" s="74">
        <v>58781232</v>
      </c>
      <c r="S66" s="15"/>
    </row>
    <row r="67" spans="1:19" x14ac:dyDescent="0.15">
      <c r="B67" s="14" t="s">
        <v>124</v>
      </c>
      <c r="E67" s="75">
        <v>9432730</v>
      </c>
      <c r="S67" s="15"/>
    </row>
    <row r="68" spans="1:19" x14ac:dyDescent="0.15">
      <c r="B68" s="14" t="s">
        <v>125</v>
      </c>
      <c r="E68" s="75">
        <v>249535166</v>
      </c>
    </row>
    <row r="69" spans="1:19" x14ac:dyDescent="0.15">
      <c r="B69" s="14" t="s">
        <v>126</v>
      </c>
      <c r="E69" s="75">
        <v>18304773</v>
      </c>
    </row>
    <row r="70" spans="1:19" x14ac:dyDescent="0.15">
      <c r="B70" s="14" t="s">
        <v>127</v>
      </c>
      <c r="E70" s="76">
        <f>SUM(E66:E69)</f>
        <v>336053901</v>
      </c>
    </row>
    <row r="71" spans="1:19" x14ac:dyDescent="0.15">
      <c r="B71" s="14" t="s">
        <v>128</v>
      </c>
      <c r="E71" s="75">
        <v>546819</v>
      </c>
    </row>
    <row r="72" spans="1:19" x14ac:dyDescent="0.15">
      <c r="B72" s="14" t="s">
        <v>129</v>
      </c>
      <c r="E72" s="76">
        <f>SUM(E70:E71)</f>
        <v>336600720</v>
      </c>
    </row>
    <row r="73" spans="1:19" ht="12.75" x14ac:dyDescent="0.2">
      <c r="A73" s="77"/>
      <c r="B73" s="77"/>
      <c r="C73" s="77"/>
      <c r="F73" s="77"/>
      <c r="G73" s="78"/>
      <c r="H73" s="78"/>
      <c r="N73" s="77"/>
      <c r="O73" s="77"/>
      <c r="P73" s="77"/>
      <c r="Q73" s="78"/>
    </row>
    <row r="75" spans="1:19" ht="12.75" x14ac:dyDescent="0.2">
      <c r="A75" s="77"/>
      <c r="B75" s="77"/>
      <c r="C75" s="77"/>
      <c r="F75" s="77"/>
      <c r="G75" s="78"/>
      <c r="H75" s="78"/>
      <c r="N75" s="77"/>
      <c r="O75" s="77"/>
      <c r="P75" s="77"/>
      <c r="Q75" s="78"/>
    </row>
    <row r="82" spans="1:13" x14ac:dyDescent="0.15">
      <c r="A82" s="13" t="s">
        <v>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x14ac:dyDescent="0.15">
      <c r="A83" s="13" t="s">
        <v>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15">
      <c r="A84" s="13" t="s">
        <v>2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15">
      <c r="A85" s="13" t="s">
        <v>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15">
      <c r="A86" s="13" t="s">
        <v>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15">
      <c r="A87" s="13" t="s">
        <v>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x14ac:dyDescent="0.15">
      <c r="G88" s="15"/>
    </row>
    <row r="89" spans="1:13" x14ac:dyDescent="0.15">
      <c r="A89" s="13" t="s">
        <v>6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15">
      <c r="G90" s="15"/>
    </row>
    <row r="92" spans="1:13" x14ac:dyDescent="0.15">
      <c r="A92" s="16" t="s">
        <v>7</v>
      </c>
      <c r="B92" s="17"/>
      <c r="C92" s="18"/>
      <c r="D92" s="16" t="s">
        <v>8</v>
      </c>
      <c r="E92" s="17"/>
      <c r="F92" s="18"/>
      <c r="G92" s="16" t="s">
        <v>9</v>
      </c>
      <c r="H92" s="17"/>
      <c r="I92" s="17"/>
      <c r="J92" s="39"/>
      <c r="K92" s="16" t="s">
        <v>10</v>
      </c>
      <c r="L92" s="17"/>
      <c r="M92" s="19"/>
    </row>
    <row r="93" spans="1:13" x14ac:dyDescent="0.15">
      <c r="A93" s="20" t="s">
        <v>11</v>
      </c>
      <c r="B93" s="21"/>
      <c r="C93" s="22"/>
      <c r="D93" s="23">
        <v>1</v>
      </c>
      <c r="E93" s="21" t="s">
        <v>12</v>
      </c>
      <c r="F93" s="22"/>
      <c r="G93" s="24" t="s">
        <v>13</v>
      </c>
      <c r="H93" s="21"/>
      <c r="I93" s="21"/>
      <c r="K93" s="20"/>
      <c r="L93" s="21"/>
      <c r="M93" s="25"/>
    </row>
    <row r="94" spans="1:13" x14ac:dyDescent="0.15">
      <c r="A94" s="28" t="s">
        <v>16</v>
      </c>
      <c r="B94" s="29"/>
      <c r="C94" s="30"/>
      <c r="D94" s="31">
        <v>2</v>
      </c>
      <c r="E94" s="29" t="s">
        <v>17</v>
      </c>
      <c r="F94" s="30"/>
      <c r="G94" s="32" t="str">
        <f>G12</f>
        <v>12/31/2021</v>
      </c>
      <c r="H94" s="29"/>
      <c r="I94" s="29"/>
      <c r="J94" s="37"/>
      <c r="K94" s="28" t="str">
        <f>K12</f>
        <v>End of 2021</v>
      </c>
      <c r="L94" s="29"/>
      <c r="M94" s="33"/>
    </row>
    <row r="95" spans="1:13" x14ac:dyDescent="0.15">
      <c r="A95" s="35"/>
      <c r="B95" s="36"/>
      <c r="C95" s="36"/>
      <c r="E95" s="36" t="s">
        <v>22</v>
      </c>
      <c r="F95" s="36"/>
      <c r="G95" s="36"/>
      <c r="H95" s="36"/>
      <c r="I95" s="36"/>
      <c r="J95" s="36"/>
      <c r="K95" s="36"/>
      <c r="L95" s="29"/>
      <c r="M95" s="67"/>
    </row>
    <row r="96" spans="1:13" x14ac:dyDescent="0.15">
      <c r="A96" s="45" t="s">
        <v>50</v>
      </c>
      <c r="B96" s="46"/>
      <c r="C96" s="47"/>
      <c r="D96" s="47"/>
      <c r="E96" s="47"/>
      <c r="F96" s="47"/>
      <c r="G96" s="47"/>
      <c r="H96" s="48"/>
      <c r="I96" s="49" t="s">
        <v>51</v>
      </c>
      <c r="J96" s="52" t="s">
        <v>130</v>
      </c>
      <c r="K96" s="51"/>
      <c r="L96" s="45" t="s">
        <v>53</v>
      </c>
      <c r="M96" s="45" t="s">
        <v>54</v>
      </c>
    </row>
    <row r="97" spans="1:20" x14ac:dyDescent="0.15">
      <c r="A97" s="53" t="s">
        <v>58</v>
      </c>
      <c r="B97" s="54"/>
      <c r="C97" s="15"/>
      <c r="D97" s="15"/>
      <c r="E97" s="15" t="s">
        <v>59</v>
      </c>
      <c r="F97" s="15"/>
      <c r="G97" s="15"/>
      <c r="H97" s="55"/>
      <c r="I97" s="53" t="s">
        <v>131</v>
      </c>
      <c r="J97" s="45" t="s">
        <v>132</v>
      </c>
      <c r="K97" s="45" t="s">
        <v>133</v>
      </c>
      <c r="L97" s="53" t="s">
        <v>63</v>
      </c>
      <c r="M97" s="53" t="s">
        <v>63</v>
      </c>
    </row>
    <row r="98" spans="1:20" x14ac:dyDescent="0.15">
      <c r="A98" s="53"/>
      <c r="B98" s="54"/>
      <c r="C98" s="15"/>
      <c r="D98" s="15"/>
      <c r="E98" s="15" t="s">
        <v>66</v>
      </c>
      <c r="F98" s="15"/>
      <c r="G98" s="15"/>
      <c r="H98" s="55"/>
      <c r="I98" s="53"/>
      <c r="J98" s="53"/>
      <c r="K98" s="53"/>
      <c r="L98" s="53" t="s">
        <v>69</v>
      </c>
      <c r="M98" s="53" t="s">
        <v>69</v>
      </c>
    </row>
    <row r="99" spans="1:20" ht="12.75" x14ac:dyDescent="0.2">
      <c r="A99" s="53"/>
      <c r="B99" s="54"/>
      <c r="C99" s="15"/>
      <c r="D99" s="15"/>
      <c r="E99" s="15" t="s">
        <v>72</v>
      </c>
      <c r="F99" s="15"/>
      <c r="G99" s="15"/>
      <c r="H99" s="55"/>
      <c r="I99" s="53" t="s">
        <v>73</v>
      </c>
      <c r="J99" s="53" t="s">
        <v>76</v>
      </c>
      <c r="K99" s="53" t="s">
        <v>77</v>
      </c>
      <c r="L99" s="53" t="s">
        <v>75</v>
      </c>
      <c r="M99" s="53" t="s">
        <v>75</v>
      </c>
      <c r="T99" s="77"/>
    </row>
    <row r="100" spans="1:20" x14ac:dyDescent="0.15">
      <c r="A100" s="57"/>
      <c r="B100" s="44"/>
      <c r="C100" s="37"/>
      <c r="D100" s="37"/>
      <c r="E100" s="37"/>
      <c r="F100" s="37"/>
      <c r="G100" s="37"/>
      <c r="H100" s="33"/>
      <c r="I100" s="57"/>
      <c r="J100" s="57"/>
      <c r="K100" s="57"/>
      <c r="L100" s="58" t="s">
        <v>78</v>
      </c>
      <c r="M100" s="58" t="s">
        <v>79</v>
      </c>
    </row>
    <row r="101" spans="1:20" x14ac:dyDescent="0.15">
      <c r="A101" s="59">
        <f>A61+1</f>
        <v>27</v>
      </c>
      <c r="B101" s="60" t="s">
        <v>118</v>
      </c>
      <c r="C101" s="60"/>
      <c r="D101" s="79" t="s">
        <v>134</v>
      </c>
      <c r="F101" s="60"/>
      <c r="G101" s="60"/>
      <c r="H101" s="60"/>
      <c r="I101" s="59"/>
      <c r="J101" s="62">
        <f>J61</f>
        <v>1113959986</v>
      </c>
      <c r="K101" s="62">
        <f>K61</f>
        <v>1043566545</v>
      </c>
      <c r="L101" s="61"/>
      <c r="M101" s="61"/>
    </row>
    <row r="102" spans="1:20" x14ac:dyDescent="0.15">
      <c r="A102" s="59">
        <f t="shared" ref="A102:A152" si="10">A101+1</f>
        <v>28</v>
      </c>
      <c r="B102" s="60" t="s">
        <v>135</v>
      </c>
      <c r="C102" s="60"/>
      <c r="E102" s="60"/>
      <c r="F102" s="60"/>
      <c r="G102" s="60"/>
      <c r="H102" s="60"/>
      <c r="I102" s="59"/>
      <c r="J102" s="61"/>
      <c r="K102" s="61"/>
      <c r="L102" s="61"/>
      <c r="M102" s="61"/>
    </row>
    <row r="103" spans="1:20" x14ac:dyDescent="0.15">
      <c r="A103" s="59">
        <f t="shared" si="10"/>
        <v>29</v>
      </c>
      <c r="B103" s="60" t="s">
        <v>136</v>
      </c>
      <c r="C103" s="60"/>
      <c r="D103" s="60"/>
      <c r="E103" s="60"/>
      <c r="F103" s="60"/>
      <c r="G103" s="60"/>
      <c r="H103" s="60"/>
      <c r="I103" s="59"/>
      <c r="J103" s="61"/>
      <c r="K103" s="61"/>
      <c r="L103" s="61"/>
      <c r="M103" s="61"/>
    </row>
    <row r="104" spans="1:20" x14ac:dyDescent="0.15">
      <c r="A104" s="59">
        <f t="shared" si="10"/>
        <v>30</v>
      </c>
      <c r="B104" s="60" t="s">
        <v>137</v>
      </c>
      <c r="C104" s="60"/>
      <c r="D104" s="60"/>
      <c r="E104" s="60"/>
      <c r="F104" s="60"/>
      <c r="G104" s="60"/>
      <c r="H104" s="60"/>
      <c r="I104" s="59"/>
      <c r="J104" s="61"/>
      <c r="K104" s="61"/>
      <c r="L104" s="61"/>
      <c r="M104" s="61"/>
    </row>
    <row r="105" spans="1:20" x14ac:dyDescent="0.15">
      <c r="A105" s="59">
        <f t="shared" si="10"/>
        <v>31</v>
      </c>
      <c r="B105" s="60" t="s">
        <v>138</v>
      </c>
      <c r="C105" s="60"/>
      <c r="D105" s="60"/>
      <c r="E105" s="60"/>
      <c r="F105" s="60"/>
      <c r="G105" s="60"/>
      <c r="H105" s="60"/>
      <c r="I105" s="59"/>
      <c r="J105" s="64">
        <v>3347204</v>
      </c>
      <c r="K105" s="64">
        <v>4344816</v>
      </c>
      <c r="L105" s="64"/>
      <c r="M105" s="64"/>
    </row>
    <row r="106" spans="1:20" x14ac:dyDescent="0.15">
      <c r="A106" s="59">
        <f t="shared" si="10"/>
        <v>32</v>
      </c>
      <c r="B106" s="60" t="s">
        <v>139</v>
      </c>
      <c r="C106" s="60"/>
      <c r="D106" s="60"/>
      <c r="E106" s="60"/>
      <c r="F106" s="60"/>
      <c r="G106" s="60"/>
      <c r="H106" s="60"/>
      <c r="I106" s="59"/>
      <c r="J106" s="64">
        <v>-2438612</v>
      </c>
      <c r="K106" s="64">
        <v>-3879819</v>
      </c>
      <c r="L106" s="64"/>
      <c r="M106" s="64"/>
    </row>
    <row r="107" spans="1:20" x14ac:dyDescent="0.15">
      <c r="A107" s="59">
        <f t="shared" si="10"/>
        <v>33</v>
      </c>
      <c r="B107" s="60" t="s">
        <v>140</v>
      </c>
      <c r="C107" s="60"/>
      <c r="D107" s="60"/>
      <c r="E107" s="60"/>
      <c r="F107" s="60"/>
      <c r="G107" s="60"/>
      <c r="H107" s="60"/>
      <c r="I107" s="59"/>
      <c r="J107" s="64">
        <v>537851</v>
      </c>
      <c r="K107" s="64">
        <v>1576872</v>
      </c>
      <c r="L107" s="64"/>
      <c r="M107" s="64"/>
    </row>
    <row r="108" spans="1:20" x14ac:dyDescent="0.15">
      <c r="A108" s="59">
        <f t="shared" si="10"/>
        <v>34</v>
      </c>
      <c r="B108" s="60" t="s">
        <v>141</v>
      </c>
      <c r="C108" s="60"/>
      <c r="D108" s="60"/>
      <c r="E108" s="60"/>
      <c r="F108" s="60"/>
      <c r="G108" s="60"/>
      <c r="H108" s="60"/>
      <c r="I108" s="59"/>
      <c r="J108" s="64">
        <v>-1329799</v>
      </c>
      <c r="K108" s="64">
        <v>-1248888</v>
      </c>
      <c r="L108" s="64"/>
      <c r="M108" s="64"/>
    </row>
    <row r="109" spans="1:20" x14ac:dyDescent="0.15">
      <c r="A109" s="59">
        <f t="shared" si="10"/>
        <v>35</v>
      </c>
      <c r="B109" s="60" t="s">
        <v>142</v>
      </c>
      <c r="C109" s="60"/>
      <c r="D109" s="60"/>
      <c r="E109" s="60"/>
      <c r="F109" s="60"/>
      <c r="G109" s="60"/>
      <c r="H109" s="60"/>
      <c r="I109" s="59"/>
      <c r="J109" s="64">
        <v>111269</v>
      </c>
      <c r="K109" s="64">
        <v>133916</v>
      </c>
      <c r="L109" s="64"/>
      <c r="M109" s="64"/>
    </row>
    <row r="110" spans="1:20" x14ac:dyDescent="0.15">
      <c r="A110" s="59">
        <f t="shared" si="10"/>
        <v>36</v>
      </c>
      <c r="B110" s="60" t="s">
        <v>143</v>
      </c>
      <c r="C110" s="60"/>
      <c r="D110" s="60"/>
      <c r="E110" s="60"/>
      <c r="F110" s="60"/>
      <c r="G110" s="60"/>
      <c r="H110" s="60"/>
      <c r="I110" s="59">
        <v>119</v>
      </c>
      <c r="J110" s="64">
        <v>0</v>
      </c>
      <c r="K110" s="64">
        <v>0</v>
      </c>
      <c r="L110" s="64"/>
      <c r="M110" s="64"/>
    </row>
    <row r="111" spans="1:20" x14ac:dyDescent="0.15">
      <c r="A111" s="59">
        <f t="shared" si="10"/>
        <v>37</v>
      </c>
      <c r="B111" s="60" t="s">
        <v>144</v>
      </c>
      <c r="C111" s="60"/>
      <c r="D111" s="60"/>
      <c r="E111" s="60"/>
      <c r="F111" s="60"/>
      <c r="G111" s="60"/>
      <c r="H111" s="60"/>
      <c r="I111" s="59"/>
      <c r="J111" s="64">
        <v>1824158</v>
      </c>
      <c r="K111" s="64">
        <v>1774255</v>
      </c>
      <c r="L111" s="64"/>
      <c r="M111" s="64"/>
    </row>
    <row r="112" spans="1:20" x14ac:dyDescent="0.15">
      <c r="A112" s="59">
        <f t="shared" si="10"/>
        <v>38</v>
      </c>
      <c r="B112" s="60" t="s">
        <v>145</v>
      </c>
      <c r="C112" s="60"/>
      <c r="D112" s="60"/>
      <c r="E112" s="60"/>
      <c r="F112" s="60"/>
      <c r="G112" s="60"/>
      <c r="H112" s="60"/>
      <c r="I112" s="59"/>
      <c r="J112" s="64">
        <v>39288962</v>
      </c>
      <c r="K112" s="64">
        <v>44630538</v>
      </c>
      <c r="L112" s="64"/>
      <c r="M112" s="64"/>
    </row>
    <row r="113" spans="1:13" x14ac:dyDescent="0.15">
      <c r="A113" s="59">
        <f t="shared" si="10"/>
        <v>39</v>
      </c>
      <c r="B113" s="60" t="s">
        <v>146</v>
      </c>
      <c r="C113" s="60"/>
      <c r="D113" s="60"/>
      <c r="E113" s="60"/>
      <c r="F113" s="60"/>
      <c r="G113" s="60"/>
      <c r="H113" s="60"/>
      <c r="I113" s="59"/>
      <c r="J113" s="64">
        <v>17132343</v>
      </c>
      <c r="K113" s="64">
        <v>7923111</v>
      </c>
      <c r="L113" s="64"/>
      <c r="M113" s="64"/>
    </row>
    <row r="114" spans="1:13" x14ac:dyDescent="0.15">
      <c r="A114" s="59">
        <f t="shared" si="10"/>
        <v>40</v>
      </c>
      <c r="B114" s="60" t="s">
        <v>147</v>
      </c>
      <c r="C114" s="60"/>
      <c r="D114" s="60"/>
      <c r="E114" s="60"/>
      <c r="F114" s="60"/>
      <c r="G114" s="60"/>
      <c r="H114" s="60"/>
      <c r="I114" s="59"/>
      <c r="J114" s="64">
        <v>3679</v>
      </c>
      <c r="K114" s="64">
        <v>5543666</v>
      </c>
      <c r="L114" s="64"/>
      <c r="M114" s="64"/>
    </row>
    <row r="115" spans="1:13" x14ac:dyDescent="0.15">
      <c r="A115" s="59">
        <f t="shared" si="10"/>
        <v>41</v>
      </c>
      <c r="B115" s="60" t="s">
        <v>148</v>
      </c>
      <c r="C115" s="60"/>
      <c r="D115" s="60" t="s">
        <v>149</v>
      </c>
      <c r="E115" s="60"/>
      <c r="F115" s="60"/>
      <c r="G115" s="60"/>
      <c r="H115" s="60"/>
      <c r="I115" s="59"/>
      <c r="J115" s="62">
        <f>SUM(J105:J114)</f>
        <v>58477055</v>
      </c>
      <c r="K115" s="62">
        <f>SUM(K105:K114)</f>
        <v>60798467</v>
      </c>
      <c r="L115" s="64"/>
      <c r="M115" s="64"/>
    </row>
    <row r="116" spans="1:13" x14ac:dyDescent="0.15">
      <c r="A116" s="59">
        <f t="shared" si="10"/>
        <v>42</v>
      </c>
      <c r="B116" s="60" t="s">
        <v>150</v>
      </c>
      <c r="C116" s="60"/>
      <c r="D116" s="60"/>
      <c r="E116" s="60"/>
      <c r="F116" s="60"/>
      <c r="G116" s="60"/>
      <c r="H116" s="60"/>
      <c r="I116" s="59"/>
      <c r="J116" s="61"/>
      <c r="K116" s="61"/>
      <c r="L116" s="61"/>
      <c r="M116" s="61"/>
    </row>
    <row r="117" spans="1:13" x14ac:dyDescent="0.15">
      <c r="A117" s="59">
        <f t="shared" si="10"/>
        <v>43</v>
      </c>
      <c r="B117" s="60" t="s">
        <v>151</v>
      </c>
      <c r="C117" s="60"/>
      <c r="D117" s="60"/>
      <c r="E117" s="60"/>
      <c r="F117" s="60"/>
      <c r="G117" s="60"/>
      <c r="H117" s="60"/>
      <c r="I117" s="59"/>
      <c r="J117" s="64">
        <v>47460</v>
      </c>
      <c r="K117" s="64">
        <v>208621</v>
      </c>
      <c r="L117" s="64"/>
      <c r="M117" s="64"/>
    </row>
    <row r="118" spans="1:13" x14ac:dyDescent="0.15">
      <c r="A118" s="59">
        <f t="shared" si="10"/>
        <v>44</v>
      </c>
      <c r="B118" s="60" t="s">
        <v>152</v>
      </c>
      <c r="C118" s="60"/>
      <c r="D118" s="60"/>
      <c r="E118" s="60"/>
      <c r="F118" s="60"/>
      <c r="G118" s="60"/>
      <c r="H118" s="60"/>
      <c r="I118" s="59">
        <v>340</v>
      </c>
      <c r="J118" s="64">
        <v>8143</v>
      </c>
      <c r="K118" s="64">
        <v>8142</v>
      </c>
      <c r="L118" s="64"/>
      <c r="M118" s="64"/>
    </row>
    <row r="119" spans="1:13" x14ac:dyDescent="0.15">
      <c r="A119" s="59">
        <f t="shared" si="10"/>
        <v>45</v>
      </c>
      <c r="B119" s="80" t="s">
        <v>153</v>
      </c>
      <c r="C119" s="60"/>
      <c r="D119" s="60"/>
      <c r="E119" s="60"/>
      <c r="F119" s="60"/>
      <c r="G119" s="60"/>
      <c r="H119" s="60"/>
      <c r="I119" s="59">
        <v>340</v>
      </c>
      <c r="J119" s="64">
        <v>372610</v>
      </c>
      <c r="K119" s="64">
        <v>768953</v>
      </c>
      <c r="L119" s="64"/>
      <c r="M119" s="64"/>
    </row>
    <row r="120" spans="1:13" x14ac:dyDescent="0.15">
      <c r="A120" s="59">
        <f t="shared" si="10"/>
        <v>46</v>
      </c>
      <c r="B120" s="80" t="s">
        <v>154</v>
      </c>
      <c r="C120" s="60"/>
      <c r="D120" s="60"/>
      <c r="E120" s="60"/>
      <c r="F120" s="60"/>
      <c r="G120" s="60"/>
      <c r="H120" s="60"/>
      <c r="I120" s="59"/>
      <c r="J120" s="64">
        <v>-21154858</v>
      </c>
      <c r="K120" s="64">
        <v>-16318926</v>
      </c>
      <c r="L120" s="64"/>
      <c r="M120" s="64"/>
    </row>
    <row r="121" spans="1:13" x14ac:dyDescent="0.15">
      <c r="A121" s="59">
        <f t="shared" si="10"/>
        <v>47</v>
      </c>
      <c r="B121" s="80" t="s">
        <v>155</v>
      </c>
      <c r="C121" s="60"/>
      <c r="D121" s="60"/>
      <c r="E121" s="60"/>
      <c r="F121" s="60"/>
      <c r="G121" s="60"/>
      <c r="H121" s="60"/>
      <c r="I121" s="59"/>
      <c r="J121" s="64">
        <v>23702</v>
      </c>
      <c r="K121" s="64">
        <v>209257</v>
      </c>
      <c r="L121" s="64"/>
      <c r="M121" s="64"/>
    </row>
    <row r="122" spans="1:13" x14ac:dyDescent="0.15">
      <c r="A122" s="59">
        <f t="shared" si="10"/>
        <v>48</v>
      </c>
      <c r="B122" s="80" t="s">
        <v>156</v>
      </c>
      <c r="C122" s="60"/>
      <c r="D122" s="60"/>
      <c r="E122" s="60"/>
      <c r="F122" s="60"/>
      <c r="G122" s="60"/>
      <c r="H122" s="60"/>
      <c r="I122" s="59"/>
      <c r="J122" s="64">
        <v>1077651</v>
      </c>
      <c r="K122" s="64">
        <v>1108926</v>
      </c>
      <c r="L122" s="64"/>
      <c r="M122" s="64"/>
    </row>
    <row r="123" spans="1:13" x14ac:dyDescent="0.15">
      <c r="A123" s="59">
        <f t="shared" si="10"/>
        <v>49</v>
      </c>
      <c r="B123" s="80" t="s">
        <v>157</v>
      </c>
      <c r="C123" s="60"/>
      <c r="D123" s="60"/>
      <c r="E123" s="60"/>
      <c r="F123" s="60"/>
      <c r="G123" s="60"/>
      <c r="H123" s="60"/>
      <c r="I123" s="59"/>
      <c r="J123" s="64">
        <v>8259247</v>
      </c>
      <c r="K123" s="64">
        <v>5465174</v>
      </c>
      <c r="L123" s="64"/>
      <c r="M123" s="64"/>
    </row>
    <row r="124" spans="1:13" x14ac:dyDescent="0.15">
      <c r="A124" s="59">
        <f t="shared" si="10"/>
        <v>50</v>
      </c>
      <c r="B124" s="60" t="s">
        <v>158</v>
      </c>
      <c r="C124" s="60"/>
      <c r="D124" s="60"/>
      <c r="E124" s="60" t="s">
        <v>159</v>
      </c>
      <c r="G124" s="60"/>
      <c r="H124" s="60"/>
      <c r="I124" s="59"/>
      <c r="J124" s="62">
        <f>SUM(J117:J123)</f>
        <v>-11366045</v>
      </c>
      <c r="K124" s="62">
        <f>SUM(K117:K123)</f>
        <v>-8549853</v>
      </c>
      <c r="L124" s="64"/>
      <c r="M124" s="64"/>
    </row>
    <row r="125" spans="1:13" x14ac:dyDescent="0.15">
      <c r="A125" s="59">
        <f t="shared" si="10"/>
        <v>51</v>
      </c>
      <c r="B125" s="60" t="s">
        <v>160</v>
      </c>
      <c r="C125" s="60"/>
      <c r="D125" s="60"/>
      <c r="E125" s="60"/>
      <c r="F125" s="60"/>
      <c r="G125" s="60"/>
      <c r="H125" s="60"/>
      <c r="I125" s="59"/>
      <c r="J125" s="61"/>
      <c r="K125" s="61"/>
      <c r="L125" s="61"/>
      <c r="M125" s="61"/>
    </row>
    <row r="126" spans="1:13" x14ac:dyDescent="0.15">
      <c r="A126" s="59">
        <f t="shared" si="10"/>
        <v>52</v>
      </c>
      <c r="B126" s="60" t="s">
        <v>161</v>
      </c>
      <c r="C126" s="60"/>
      <c r="D126" s="60"/>
      <c r="E126" s="60"/>
      <c r="F126" s="60"/>
      <c r="G126" s="60"/>
      <c r="H126" s="60"/>
      <c r="I126" s="59" t="s">
        <v>103</v>
      </c>
      <c r="J126" s="64">
        <v>324142</v>
      </c>
      <c r="K126" s="64">
        <v>362913</v>
      </c>
      <c r="L126" s="72"/>
      <c r="M126" s="72"/>
    </row>
    <row r="127" spans="1:13" x14ac:dyDescent="0.15">
      <c r="A127" s="59">
        <f t="shared" si="10"/>
        <v>53</v>
      </c>
      <c r="B127" s="60" t="s">
        <v>162</v>
      </c>
      <c r="C127" s="60"/>
      <c r="D127" s="60"/>
      <c r="E127" s="60"/>
      <c r="F127" s="60"/>
      <c r="G127" s="60"/>
      <c r="H127" s="60"/>
      <c r="I127" s="59" t="s">
        <v>103</v>
      </c>
      <c r="J127" s="64">
        <v>7054083</v>
      </c>
      <c r="K127" s="64">
        <v>1649958</v>
      </c>
      <c r="L127" s="72"/>
      <c r="M127" s="72"/>
    </row>
    <row r="128" spans="1:13" x14ac:dyDescent="0.15">
      <c r="A128" s="59">
        <f t="shared" si="10"/>
        <v>54</v>
      </c>
      <c r="B128" s="60" t="s">
        <v>163</v>
      </c>
      <c r="C128" s="60"/>
      <c r="D128" s="60"/>
      <c r="E128" s="60"/>
      <c r="F128" s="60"/>
      <c r="G128" s="60"/>
      <c r="H128" s="60"/>
      <c r="I128" s="59" t="s">
        <v>103</v>
      </c>
      <c r="J128" s="64">
        <v>2207327</v>
      </c>
      <c r="K128" s="64">
        <v>201582</v>
      </c>
      <c r="L128" s="72"/>
      <c r="M128" s="72"/>
    </row>
    <row r="129" spans="1:13" x14ac:dyDescent="0.15">
      <c r="A129" s="59">
        <f t="shared" si="10"/>
        <v>55</v>
      </c>
      <c r="B129" s="60" t="s">
        <v>164</v>
      </c>
      <c r="C129" s="60"/>
      <c r="D129" s="60"/>
      <c r="E129" s="60"/>
      <c r="F129" s="60"/>
      <c r="G129" s="60"/>
      <c r="H129" s="60"/>
      <c r="I129" s="59" t="s">
        <v>108</v>
      </c>
      <c r="J129" s="64">
        <v>3130699078</v>
      </c>
      <c r="K129" s="64">
        <v>1480646867</v>
      </c>
      <c r="L129" s="72"/>
      <c r="M129" s="72"/>
    </row>
    <row r="130" spans="1:13" x14ac:dyDescent="0.15">
      <c r="A130" s="59">
        <f t="shared" si="10"/>
        <v>56</v>
      </c>
      <c r="B130" s="60" t="s">
        <v>165</v>
      </c>
      <c r="C130" s="60"/>
      <c r="D130" s="60"/>
      <c r="E130" s="60"/>
      <c r="F130" s="60"/>
      <c r="G130" s="60"/>
      <c r="H130" s="60"/>
      <c r="I130" s="59" t="s">
        <v>108</v>
      </c>
      <c r="J130" s="64">
        <v>-3140893376</v>
      </c>
      <c r="K130" s="64">
        <v>-1484199829</v>
      </c>
      <c r="L130" s="72"/>
      <c r="M130" s="72"/>
    </row>
    <row r="131" spans="1:13" x14ac:dyDescent="0.15">
      <c r="A131" s="59">
        <f t="shared" si="10"/>
        <v>57</v>
      </c>
      <c r="B131" s="60" t="s">
        <v>166</v>
      </c>
      <c r="C131" s="60"/>
      <c r="D131" s="60"/>
      <c r="E131" s="60"/>
      <c r="F131" s="60"/>
      <c r="G131" s="60"/>
      <c r="H131" s="60"/>
      <c r="I131" s="59"/>
      <c r="J131" s="64">
        <v>0</v>
      </c>
      <c r="K131" s="64">
        <v>0</v>
      </c>
      <c r="L131" s="72"/>
      <c r="M131" s="72"/>
    </row>
    <row r="132" spans="1:13" x14ac:dyDescent="0.15">
      <c r="A132" s="59">
        <f t="shared" si="10"/>
        <v>58</v>
      </c>
      <c r="B132" s="60" t="s">
        <v>167</v>
      </c>
      <c r="C132" s="60"/>
      <c r="D132" s="60"/>
      <c r="E132" s="60"/>
      <c r="F132" s="60"/>
      <c r="G132" s="60"/>
      <c r="H132" s="60"/>
      <c r="I132" s="59"/>
      <c r="J132" s="64">
        <v>0</v>
      </c>
      <c r="K132" s="64">
        <v>0</v>
      </c>
      <c r="L132" s="72"/>
      <c r="M132" s="72"/>
    </row>
    <row r="133" spans="1:13" x14ac:dyDescent="0.15">
      <c r="A133" s="59">
        <f t="shared" si="10"/>
        <v>59</v>
      </c>
      <c r="B133" s="60" t="s">
        <v>168</v>
      </c>
      <c r="C133" s="60"/>
      <c r="D133" s="60"/>
      <c r="E133" s="60"/>
      <c r="F133" s="69" t="s">
        <v>169</v>
      </c>
      <c r="G133" s="60"/>
      <c r="H133" s="60"/>
      <c r="I133" s="59"/>
      <c r="J133" s="62">
        <f>SUM(J126:J132)</f>
        <v>-608746</v>
      </c>
      <c r="K133" s="62">
        <f>SUM(K126:K132)</f>
        <v>-1338509</v>
      </c>
      <c r="L133" s="72"/>
      <c r="M133" s="72"/>
    </row>
    <row r="134" spans="1:13" x14ac:dyDescent="0.15">
      <c r="A134" s="59">
        <f t="shared" si="10"/>
        <v>60</v>
      </c>
      <c r="B134" s="60" t="s">
        <v>170</v>
      </c>
      <c r="C134" s="60"/>
      <c r="D134" s="60"/>
      <c r="E134" s="69" t="s">
        <v>171</v>
      </c>
      <c r="F134" s="60"/>
      <c r="G134" s="60"/>
      <c r="H134" s="60"/>
      <c r="I134" s="59"/>
      <c r="J134" s="62">
        <f>J115-J124-J133</f>
        <v>70451846</v>
      </c>
      <c r="K134" s="62">
        <f>K115-K124-K133</f>
        <v>70686829</v>
      </c>
      <c r="L134" s="72"/>
      <c r="M134" s="72"/>
    </row>
    <row r="135" spans="1:13" x14ac:dyDescent="0.15">
      <c r="A135" s="59">
        <f t="shared" si="10"/>
        <v>61</v>
      </c>
      <c r="B135" s="60" t="s">
        <v>172</v>
      </c>
      <c r="C135" s="60"/>
      <c r="E135" s="60"/>
      <c r="F135" s="60"/>
      <c r="G135" s="60"/>
      <c r="H135" s="60"/>
      <c r="I135" s="59"/>
      <c r="J135" s="61"/>
      <c r="K135" s="61"/>
      <c r="L135" s="61"/>
      <c r="M135" s="61"/>
    </row>
    <row r="136" spans="1:13" x14ac:dyDescent="0.15">
      <c r="A136" s="59">
        <f t="shared" si="10"/>
        <v>62</v>
      </c>
      <c r="B136" s="60" t="s">
        <v>173</v>
      </c>
      <c r="C136" s="60"/>
      <c r="D136" s="60"/>
      <c r="E136" s="60"/>
      <c r="F136" s="60"/>
      <c r="G136" s="60"/>
      <c r="H136" s="60"/>
      <c r="I136" s="59"/>
      <c r="J136" s="64">
        <v>295214805</v>
      </c>
      <c r="K136" s="64">
        <v>291320498</v>
      </c>
      <c r="L136" s="72"/>
      <c r="M136" s="72"/>
    </row>
    <row r="137" spans="1:13" x14ac:dyDescent="0.15">
      <c r="A137" s="59">
        <f t="shared" si="10"/>
        <v>63</v>
      </c>
      <c r="B137" s="60" t="s">
        <v>174</v>
      </c>
      <c r="C137" s="60"/>
      <c r="D137" s="60"/>
      <c r="E137" s="60"/>
      <c r="F137" s="60"/>
      <c r="G137" s="60"/>
      <c r="H137" s="60"/>
      <c r="I137" s="59"/>
      <c r="J137" s="64">
        <v>6482991</v>
      </c>
      <c r="K137" s="64">
        <v>5599790</v>
      </c>
      <c r="L137" s="72"/>
      <c r="M137" s="72"/>
    </row>
    <row r="138" spans="1:13" x14ac:dyDescent="0.15">
      <c r="A138" s="59">
        <f t="shared" si="10"/>
        <v>64</v>
      </c>
      <c r="B138" s="60" t="s">
        <v>175</v>
      </c>
      <c r="C138" s="60"/>
      <c r="D138" s="60"/>
      <c r="E138" s="60"/>
      <c r="F138" s="60"/>
      <c r="G138" s="60"/>
      <c r="H138" s="60"/>
      <c r="I138" s="59"/>
      <c r="J138" s="64">
        <v>962150</v>
      </c>
      <c r="K138" s="64">
        <v>962150</v>
      </c>
      <c r="L138" s="72"/>
      <c r="M138" s="72"/>
    </row>
    <row r="139" spans="1:13" x14ac:dyDescent="0.15">
      <c r="A139" s="59">
        <f t="shared" si="10"/>
        <v>65</v>
      </c>
      <c r="B139" s="60" t="s">
        <v>176</v>
      </c>
      <c r="C139" s="60"/>
      <c r="D139" s="60"/>
      <c r="E139" s="60"/>
      <c r="F139" s="60"/>
      <c r="G139" s="60"/>
      <c r="H139" s="60"/>
      <c r="I139" s="59"/>
      <c r="J139" s="64">
        <v>-3456485</v>
      </c>
      <c r="K139" s="64">
        <v>-3456487</v>
      </c>
      <c r="L139" s="72"/>
      <c r="M139" s="72"/>
    </row>
    <row r="140" spans="1:13" x14ac:dyDescent="0.15">
      <c r="A140" s="59">
        <f t="shared" si="10"/>
        <v>66</v>
      </c>
      <c r="B140" s="60" t="s">
        <v>177</v>
      </c>
      <c r="C140" s="60"/>
      <c r="D140" s="60"/>
      <c r="E140" s="60"/>
      <c r="F140" s="60"/>
      <c r="G140" s="60"/>
      <c r="H140" s="60"/>
      <c r="I140" s="59"/>
      <c r="J140" s="64">
        <v>0</v>
      </c>
      <c r="K140" s="64">
        <v>0</v>
      </c>
      <c r="L140" s="72"/>
      <c r="M140" s="72"/>
    </row>
    <row r="141" spans="1:13" x14ac:dyDescent="0.15">
      <c r="A141" s="59">
        <f t="shared" si="10"/>
        <v>67</v>
      </c>
      <c r="B141" s="60" t="s">
        <v>178</v>
      </c>
      <c r="C141" s="60"/>
      <c r="D141" s="60"/>
      <c r="E141" s="60"/>
      <c r="F141" s="60"/>
      <c r="G141" s="60"/>
      <c r="H141" s="60"/>
      <c r="I141" s="59">
        <v>340</v>
      </c>
      <c r="J141" s="64">
        <v>0</v>
      </c>
      <c r="K141" s="64">
        <v>0</v>
      </c>
      <c r="L141" s="72"/>
      <c r="M141" s="72"/>
    </row>
    <row r="142" spans="1:13" x14ac:dyDescent="0.15">
      <c r="A142" s="59">
        <f t="shared" si="10"/>
        <v>68</v>
      </c>
      <c r="B142" s="60" t="s">
        <v>179</v>
      </c>
      <c r="C142" s="60"/>
      <c r="D142" s="60"/>
      <c r="E142" s="60"/>
      <c r="F142" s="60"/>
      <c r="G142" s="60"/>
      <c r="H142" s="60"/>
      <c r="I142" s="59">
        <v>340</v>
      </c>
      <c r="J142" s="64">
        <v>3407988</v>
      </c>
      <c r="K142" s="64">
        <v>9410097</v>
      </c>
      <c r="L142" s="72"/>
      <c r="M142" s="72"/>
    </row>
    <row r="143" spans="1:13" x14ac:dyDescent="0.15">
      <c r="A143" s="59">
        <f t="shared" si="10"/>
        <v>69</v>
      </c>
      <c r="B143" s="60" t="s">
        <v>180</v>
      </c>
      <c r="C143" s="60"/>
      <c r="D143" s="60"/>
      <c r="E143" s="60"/>
      <c r="F143" s="60"/>
      <c r="G143" s="60"/>
      <c r="H143" s="60"/>
      <c r="I143" s="59"/>
      <c r="J143" s="64">
        <v>-12610836</v>
      </c>
      <c r="K143" s="64">
        <v>-15234351</v>
      </c>
      <c r="L143" s="72"/>
      <c r="M143" s="72"/>
    </row>
    <row r="144" spans="1:13" x14ac:dyDescent="0.15">
      <c r="A144" s="59">
        <f t="shared" si="10"/>
        <v>70</v>
      </c>
      <c r="B144" s="60" t="s">
        <v>181</v>
      </c>
      <c r="C144" s="60"/>
      <c r="D144" s="60"/>
      <c r="E144" s="69" t="s">
        <v>182</v>
      </c>
      <c r="F144" s="60"/>
      <c r="G144" s="60"/>
      <c r="H144" s="60"/>
      <c r="I144" s="59"/>
      <c r="J144" s="62">
        <f>SUM(J136:J143)</f>
        <v>290000613</v>
      </c>
      <c r="K144" s="62">
        <f>SUM(K136:K143)</f>
        <v>288601697</v>
      </c>
      <c r="L144" s="72"/>
      <c r="M144" s="72"/>
    </row>
    <row r="145" spans="1:13" x14ac:dyDescent="0.15">
      <c r="A145" s="59">
        <f t="shared" si="10"/>
        <v>71</v>
      </c>
      <c r="B145" s="60" t="s">
        <v>183</v>
      </c>
      <c r="C145" s="60"/>
      <c r="D145" s="60"/>
      <c r="E145" s="69" t="s">
        <v>184</v>
      </c>
      <c r="F145" s="60"/>
      <c r="G145" s="60"/>
      <c r="H145" s="60"/>
      <c r="I145" s="59"/>
      <c r="J145" s="62">
        <f>J101+J134-J144</f>
        <v>894411219</v>
      </c>
      <c r="K145" s="62">
        <f>K101+K134-K144</f>
        <v>825651677</v>
      </c>
      <c r="L145" s="72"/>
      <c r="M145" s="72"/>
    </row>
    <row r="146" spans="1:13" x14ac:dyDescent="0.15">
      <c r="A146" s="59">
        <f t="shared" si="10"/>
        <v>72</v>
      </c>
      <c r="B146" s="60" t="s">
        <v>185</v>
      </c>
      <c r="C146" s="60"/>
      <c r="E146" s="60"/>
      <c r="F146" s="60"/>
      <c r="G146" s="60"/>
      <c r="H146" s="60"/>
      <c r="I146" s="59"/>
      <c r="J146" s="61"/>
      <c r="K146" s="61"/>
      <c r="L146" s="61"/>
      <c r="M146" s="61"/>
    </row>
    <row r="147" spans="1:13" x14ac:dyDescent="0.15">
      <c r="A147" s="59">
        <f t="shared" si="10"/>
        <v>73</v>
      </c>
      <c r="B147" s="60" t="s">
        <v>186</v>
      </c>
      <c r="C147" s="60"/>
      <c r="D147" s="60"/>
      <c r="E147" s="60"/>
      <c r="F147" s="60"/>
      <c r="G147" s="60"/>
      <c r="H147" s="60"/>
      <c r="I147" s="59"/>
      <c r="J147" s="64">
        <v>0</v>
      </c>
      <c r="K147" s="64">
        <v>0</v>
      </c>
      <c r="L147" s="72"/>
      <c r="M147" s="72"/>
    </row>
    <row r="148" spans="1:13" x14ac:dyDescent="0.15">
      <c r="A148" s="59">
        <f t="shared" si="10"/>
        <v>74</v>
      </c>
      <c r="B148" s="69" t="s">
        <v>187</v>
      </c>
      <c r="C148" s="60"/>
      <c r="D148" s="60"/>
      <c r="E148" s="60"/>
      <c r="F148" s="60"/>
      <c r="G148" s="60"/>
      <c r="H148" s="60"/>
      <c r="I148" s="59"/>
      <c r="J148" s="64">
        <v>0</v>
      </c>
      <c r="K148" s="64">
        <v>0</v>
      </c>
      <c r="L148" s="72"/>
      <c r="M148" s="72"/>
    </row>
    <row r="149" spans="1:13" x14ac:dyDescent="0.15">
      <c r="A149" s="59">
        <f t="shared" si="10"/>
        <v>75</v>
      </c>
      <c r="B149" s="60" t="s">
        <v>188</v>
      </c>
      <c r="C149" s="60"/>
      <c r="D149" s="60"/>
      <c r="E149" s="69" t="s">
        <v>189</v>
      </c>
      <c r="F149" s="60"/>
      <c r="G149" s="60"/>
      <c r="H149" s="60"/>
      <c r="I149" s="59"/>
      <c r="J149" s="62">
        <f>J147-J148</f>
        <v>0</v>
      </c>
      <c r="K149" s="62">
        <f>K147-K148</f>
        <v>0</v>
      </c>
      <c r="L149" s="72"/>
      <c r="M149" s="72"/>
    </row>
    <row r="150" spans="1:13" x14ac:dyDescent="0.15">
      <c r="A150" s="59">
        <f t="shared" si="10"/>
        <v>76</v>
      </c>
      <c r="B150" s="60" t="s">
        <v>190</v>
      </c>
      <c r="C150" s="60"/>
      <c r="D150" s="60"/>
      <c r="E150" s="60"/>
      <c r="F150" s="60"/>
      <c r="G150" s="60"/>
      <c r="H150" s="60"/>
      <c r="I150" s="59" t="s">
        <v>103</v>
      </c>
      <c r="J150" s="64">
        <v>0</v>
      </c>
      <c r="K150" s="64">
        <v>0</v>
      </c>
      <c r="L150" s="72"/>
      <c r="M150" s="72"/>
    </row>
    <row r="151" spans="1:13" x14ac:dyDescent="0.15">
      <c r="A151" s="59">
        <f t="shared" si="10"/>
        <v>77</v>
      </c>
      <c r="B151" s="60" t="s">
        <v>191</v>
      </c>
      <c r="C151" s="60"/>
      <c r="D151" s="60"/>
      <c r="E151" s="69" t="s">
        <v>192</v>
      </c>
      <c r="F151" s="60"/>
      <c r="G151" s="60"/>
      <c r="H151" s="60"/>
      <c r="I151" s="59"/>
      <c r="J151" s="62">
        <f>J149-J150</f>
        <v>0</v>
      </c>
      <c r="K151" s="62">
        <f>K149-K150</f>
        <v>0</v>
      </c>
      <c r="L151" s="72"/>
      <c r="M151" s="72"/>
    </row>
    <row r="152" spans="1:13" x14ac:dyDescent="0.15">
      <c r="A152" s="59">
        <f t="shared" si="10"/>
        <v>78</v>
      </c>
      <c r="B152" s="60" t="s">
        <v>193</v>
      </c>
      <c r="C152" s="60"/>
      <c r="D152" s="60"/>
      <c r="E152" s="69" t="s">
        <v>194</v>
      </c>
      <c r="F152" s="60"/>
      <c r="G152" s="60"/>
      <c r="H152" s="60"/>
      <c r="I152" s="59"/>
      <c r="J152" s="62">
        <f>J145+J151</f>
        <v>894411219</v>
      </c>
      <c r="K152" s="62">
        <f>K145+K151</f>
        <v>825651677</v>
      </c>
      <c r="L152" s="72"/>
      <c r="M152" s="72"/>
    </row>
    <row r="154" spans="1:13" x14ac:dyDescent="0.15">
      <c r="J154" s="81"/>
      <c r="K154" s="81"/>
      <c r="L154" s="81"/>
    </row>
    <row r="155" spans="1:13" x14ac:dyDescent="0.15">
      <c r="J155" s="81"/>
      <c r="K155" s="81"/>
      <c r="L155" s="81"/>
    </row>
    <row r="156" spans="1:13" x14ac:dyDescent="0.15">
      <c r="J156" s="81"/>
      <c r="K156" s="81"/>
      <c r="L156" s="81"/>
    </row>
    <row r="157" spans="1:13" x14ac:dyDescent="0.15">
      <c r="J157" s="81"/>
      <c r="K157" s="81"/>
      <c r="L157" s="81"/>
    </row>
    <row r="158" spans="1:13" x14ac:dyDescent="0.15">
      <c r="J158" s="81"/>
      <c r="K158" s="81"/>
      <c r="L158" s="81"/>
    </row>
    <row r="163" spans="1:8" ht="12.75" x14ac:dyDescent="0.2">
      <c r="A163" s="77"/>
      <c r="B163" s="77"/>
      <c r="C163" s="77"/>
      <c r="F163" s="77"/>
      <c r="G163" s="78"/>
      <c r="H163" s="78"/>
    </row>
  </sheetData>
  <mergeCells count="21">
    <mergeCell ref="A8:M8"/>
    <mergeCell ref="N8:T8"/>
    <mergeCell ref="N6:T6"/>
    <mergeCell ref="A1:M1"/>
    <mergeCell ref="A2:M2"/>
    <mergeCell ref="A3:M3"/>
    <mergeCell ref="A4:M4"/>
    <mergeCell ref="A5:M5"/>
    <mergeCell ref="A6:M6"/>
    <mergeCell ref="N1:T1"/>
    <mergeCell ref="N2:T2"/>
    <mergeCell ref="N3:T3"/>
    <mergeCell ref="N4:T4"/>
    <mergeCell ref="N5:T5"/>
    <mergeCell ref="A87:M87"/>
    <mergeCell ref="A89:M89"/>
    <mergeCell ref="A82:M82"/>
    <mergeCell ref="A83:M83"/>
    <mergeCell ref="A84:M84"/>
    <mergeCell ref="A85:M85"/>
    <mergeCell ref="A86:M86"/>
  </mergeCells>
  <phoneticPr fontId="0" type="noConversion"/>
  <pageMargins left="0.62" right="0.33" top="0.5" bottom="0.5" header="0.5" footer="0.5"/>
  <pageSetup scale="82" pageOrder="overThenDown" orientation="portrait" r:id="rId1"/>
  <headerFooter alignWithMargins="0">
    <oddHeader xml:space="preserve">&amp;C </oddHeader>
    <oddFooter>&amp;C 20:10:13:52
Statement B
Page &amp;P of &amp;N</oddFooter>
  </headerFooter>
  <rowBreaks count="1" manualBreakCount="1">
    <brk id="7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0"/>
  <sheetViews>
    <sheetView workbookViewId="0">
      <selection activeCell="A4" sqref="A4"/>
    </sheetView>
  </sheetViews>
  <sheetFormatPr defaultColWidth="9.33203125" defaultRowHeight="12.75" x14ac:dyDescent="0.2"/>
  <cols>
    <col min="1" max="1" width="10" style="2" customWidth="1"/>
    <col min="2" max="3" width="3.83203125" style="2" customWidth="1"/>
    <col min="4" max="4" width="52.1640625" style="2" customWidth="1"/>
    <col min="5" max="5" width="3.83203125" style="2" customWidth="1"/>
    <col min="6" max="6" width="18.83203125" style="2" bestFit="1" customWidth="1"/>
    <col min="7" max="7" width="3.83203125" style="2" customWidth="1"/>
    <col min="8" max="16384" width="9.33203125" style="2"/>
  </cols>
  <sheetData>
    <row r="1" spans="1:8" x14ac:dyDescent="0.2">
      <c r="A1" s="1" t="s">
        <v>14</v>
      </c>
    </row>
    <row r="2" spans="1:8" x14ac:dyDescent="0.2">
      <c r="A2" s="1" t="s">
        <v>195</v>
      </c>
    </row>
    <row r="3" spans="1:8" x14ac:dyDescent="0.2">
      <c r="A3" s="8" t="s">
        <v>196</v>
      </c>
    </row>
    <row r="6" spans="1:8" x14ac:dyDescent="0.2">
      <c r="A6" s="2" t="s">
        <v>197</v>
      </c>
      <c r="H6" s="6" t="s">
        <v>198</v>
      </c>
    </row>
    <row r="7" spans="1:8" x14ac:dyDescent="0.2">
      <c r="A7" s="4" t="s">
        <v>199</v>
      </c>
      <c r="C7" s="12" t="s">
        <v>200</v>
      </c>
      <c r="D7" s="12"/>
      <c r="F7" s="5" t="s">
        <v>201</v>
      </c>
      <c r="H7" s="5" t="s">
        <v>202</v>
      </c>
    </row>
    <row r="9" spans="1:8" x14ac:dyDescent="0.2">
      <c r="A9" s="3">
        <v>33</v>
      </c>
      <c r="C9" s="2" t="s">
        <v>203</v>
      </c>
    </row>
    <row r="10" spans="1:8" x14ac:dyDescent="0.2">
      <c r="D10" s="2" t="s">
        <v>204</v>
      </c>
      <c r="F10" s="9">
        <v>220221</v>
      </c>
      <c r="H10" s="2">
        <v>20</v>
      </c>
    </row>
    <row r="11" spans="1:8" x14ac:dyDescent="0.2">
      <c r="D11" s="2" t="s">
        <v>205</v>
      </c>
      <c r="F11" s="10">
        <v>-45700</v>
      </c>
      <c r="H11" s="2">
        <v>22</v>
      </c>
    </row>
    <row r="12" spans="1:8" ht="13.5" thickBot="1" x14ac:dyDescent="0.25">
      <c r="F12" s="7">
        <f>SUM(F10:F11)</f>
        <v>174521</v>
      </c>
    </row>
    <row r="13" spans="1:8" ht="13.5" thickTop="1" x14ac:dyDescent="0.2"/>
    <row r="14" spans="1:8" x14ac:dyDescent="0.2">
      <c r="A14" s="3">
        <v>34</v>
      </c>
      <c r="C14" s="2" t="s">
        <v>206</v>
      </c>
    </row>
    <row r="15" spans="1:8" x14ac:dyDescent="0.2">
      <c r="D15" s="2" t="s">
        <v>207</v>
      </c>
      <c r="F15" s="9">
        <v>0</v>
      </c>
      <c r="H15" s="2">
        <v>20</v>
      </c>
    </row>
    <row r="16" spans="1:8" x14ac:dyDescent="0.2">
      <c r="D16" s="3" t="s">
        <v>208</v>
      </c>
      <c r="F16" s="11">
        <v>564729</v>
      </c>
      <c r="H16" s="2">
        <v>27</v>
      </c>
    </row>
    <row r="17" spans="4:8" x14ac:dyDescent="0.2">
      <c r="D17" s="3" t="s">
        <v>209</v>
      </c>
      <c r="F17" s="11">
        <v>-75922</v>
      </c>
      <c r="H17" s="2">
        <v>27</v>
      </c>
    </row>
    <row r="18" spans="4:8" x14ac:dyDescent="0.2">
      <c r="D18" s="2" t="s">
        <v>210</v>
      </c>
      <c r="F18" s="10">
        <v>0</v>
      </c>
      <c r="H18" s="2">
        <v>27</v>
      </c>
    </row>
    <row r="19" spans="4:8" ht="13.5" thickBot="1" x14ac:dyDescent="0.25">
      <c r="F19" s="7">
        <f>SUM(F15:F18)</f>
        <v>488807</v>
      </c>
    </row>
    <row r="20" spans="4:8" ht="13.5" thickTop="1" x14ac:dyDescent="0.2"/>
  </sheetData>
  <mergeCells count="1">
    <mergeCell ref="C7:D7"/>
  </mergeCells>
  <phoneticPr fontId="0" type="noConversion"/>
  <pageMargins left="0.75" right="0.75" top="1" bottom="1" header="0.5" footer="0.5"/>
  <pageSetup orientation="portrait" r:id="rId1"/>
  <headerFooter alignWithMargins="0">
    <oddFooter>&amp;LTNT
Corporate Accounting
&amp;D  &amp;T&amp;Rw:\corpacct\Ferc1mec\Ferc\2000\&amp;F\&amp;A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593EF6-9529-47DC-BDFC-304C0548424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18CDF9-0AA6-4F81-B1AA-725F8C178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EBA3E-10CC-4FB7-8E9F-F6E71499EC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Statement B</vt:lpstr>
      <vt:lpstr>Support Sch</vt:lpstr>
      <vt:lpstr>Elec_Gas_Split</vt:lpstr>
      <vt:lpstr>Left_Hand_Line_No.</vt:lpstr>
      <vt:lpstr>MPS_Document</vt:lpstr>
      <vt:lpstr>'Statement B'!Print_Area</vt:lpstr>
      <vt:lpstr>'Support Sch'!Print_Area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White, Renee D (Regulated Pricing)</cp:lastModifiedBy>
  <cp:revision/>
  <dcterms:created xsi:type="dcterms:W3CDTF">1998-08-27T14:12:39Z</dcterms:created>
  <dcterms:modified xsi:type="dcterms:W3CDTF">2022-05-18T11:39:37Z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0x010100F6B0E68A2304554DB22ED73F3E9DF72E</vt:lpwstr>
  </property>
</Properties>
</file>