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4 Statement D, Schedules D-1 through D-9/"/>
    </mc:Choice>
  </mc:AlternateContent>
  <xr:revisionPtr revIDLastSave="88" documentId="13_ncr:1_{9584D5B3-3217-4A14-B728-973A12CE1212}" xr6:coauthVersionLast="47" xr6:coauthVersionMax="47" xr10:uidLastSave="{7867DC71-5806-43A0-9BCD-AAE07CE5BA34}"/>
  <bookViews>
    <workbookView xWindow="6255" yWindow="330" windowWidth="13455" windowHeight="15405" xr2:uid="{00000000-000D-0000-FFFF-FFFF00000000}"/>
  </bookViews>
  <sheets>
    <sheet name="Detailed plant accts" sheetId="6" r:id="rId1"/>
  </sheets>
  <definedNames>
    <definedName name="_xlnm.Print_Titles" localSheetId="0">'Detailed plant accts'!$1:$13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9" i="6" l="1"/>
  <c r="W168" i="6"/>
  <c r="W167" i="6"/>
  <c r="W165" i="6"/>
  <c r="W164" i="6"/>
  <c r="W163" i="6"/>
  <c r="W161" i="6"/>
  <c r="W160" i="6"/>
  <c r="W156" i="6"/>
  <c r="W155" i="6"/>
  <c r="W154" i="6"/>
  <c r="W153" i="6"/>
  <c r="W152" i="6"/>
  <c r="W151" i="6"/>
  <c r="W150" i="6"/>
  <c r="W149" i="6"/>
  <c r="W148" i="6"/>
  <c r="W144" i="6"/>
  <c r="W142" i="6"/>
  <c r="W140" i="6"/>
  <c r="W138" i="6"/>
  <c r="W137" i="6"/>
  <c r="W133" i="6"/>
  <c r="W132" i="6"/>
  <c r="W131" i="6"/>
  <c r="O135" i="6"/>
  <c r="K135" i="6"/>
  <c r="W111" i="6"/>
  <c r="W110" i="6"/>
  <c r="W109" i="6"/>
  <c r="W108" i="6"/>
  <c r="W107" i="6"/>
  <c r="W106" i="6"/>
  <c r="W105" i="6"/>
  <c r="W104" i="6"/>
  <c r="W102" i="6"/>
  <c r="W98" i="6"/>
  <c r="W96" i="6"/>
  <c r="W95" i="6"/>
  <c r="W94" i="6"/>
  <c r="W93" i="6"/>
  <c r="W92" i="6"/>
  <c r="W91" i="6"/>
  <c r="W90" i="6"/>
  <c r="W85" i="6"/>
  <c r="W84" i="6"/>
  <c r="W83" i="6"/>
  <c r="W81" i="6"/>
  <c r="W80" i="6"/>
  <c r="W79" i="6"/>
  <c r="W74" i="6"/>
  <c r="W52" i="6"/>
  <c r="W51" i="6"/>
  <c r="W50" i="6"/>
  <c r="W49" i="6"/>
  <c r="W48" i="6"/>
  <c r="W47" i="6"/>
  <c r="W46" i="6"/>
  <c r="W45" i="6"/>
  <c r="W44" i="6"/>
  <c r="W40" i="6"/>
  <c r="W39" i="6"/>
  <c r="W37" i="6"/>
  <c r="W36" i="6"/>
  <c r="W35" i="6"/>
  <c r="W34" i="6"/>
  <c r="W32" i="6"/>
  <c r="W28" i="6"/>
  <c r="W26" i="6"/>
  <c r="W25" i="6"/>
  <c r="W24" i="6"/>
  <c r="W23" i="6"/>
  <c r="W22" i="6"/>
  <c r="W21" i="6"/>
  <c r="W17" i="6"/>
  <c r="W16" i="6"/>
  <c r="Y28" i="6"/>
  <c r="Y27" i="6"/>
  <c r="Y26" i="6"/>
  <c r="Y25" i="6"/>
  <c r="Y24" i="6"/>
  <c r="Y86" i="6"/>
  <c r="Y85" i="6"/>
  <c r="Y84" i="6"/>
  <c r="Y83" i="6"/>
  <c r="Y82" i="6"/>
  <c r="Y144" i="6"/>
  <c r="Y143" i="6"/>
  <c r="Y142" i="6"/>
  <c r="Y141" i="6"/>
  <c r="Y140" i="6"/>
  <c r="Y169" i="6"/>
  <c r="Y168" i="6"/>
  <c r="Y167" i="6"/>
  <c r="Y166" i="6"/>
  <c r="Y165" i="6"/>
  <c r="Y164" i="6"/>
  <c r="Y163" i="6"/>
  <c r="Y162" i="6"/>
  <c r="Y161" i="6"/>
  <c r="Y160" i="6"/>
  <c r="Y156" i="6"/>
  <c r="Y155" i="6"/>
  <c r="Y154" i="6"/>
  <c r="Y153" i="6"/>
  <c r="Y152" i="6"/>
  <c r="Y151" i="6"/>
  <c r="Y150" i="6"/>
  <c r="Y149" i="6"/>
  <c r="Y148" i="6"/>
  <c r="Y139" i="6"/>
  <c r="Y138" i="6"/>
  <c r="Y137" i="6"/>
  <c r="Y133" i="6"/>
  <c r="Y132" i="6"/>
  <c r="Y131" i="6"/>
  <c r="Y111" i="6"/>
  <c r="Y110" i="6"/>
  <c r="Y109" i="6"/>
  <c r="Y108" i="6"/>
  <c r="Y107" i="6"/>
  <c r="Y106" i="6"/>
  <c r="Y105" i="6"/>
  <c r="Y104" i="6"/>
  <c r="Y103" i="6"/>
  <c r="Y102" i="6"/>
  <c r="Y98" i="6"/>
  <c r="Y97" i="6"/>
  <c r="Y96" i="6"/>
  <c r="Y95" i="6"/>
  <c r="Y94" i="6"/>
  <c r="Y93" i="6"/>
  <c r="Y92" i="6"/>
  <c r="Y91" i="6"/>
  <c r="Y90" i="6"/>
  <c r="Y81" i="6"/>
  <c r="Y80" i="6"/>
  <c r="Y79" i="6"/>
  <c r="Y75" i="6"/>
  <c r="Y74" i="6"/>
  <c r="Y73" i="6"/>
  <c r="Y53" i="6"/>
  <c r="Y52" i="6"/>
  <c r="Y51" i="6"/>
  <c r="Y50" i="6"/>
  <c r="Y49" i="6"/>
  <c r="Y48" i="6"/>
  <c r="Y47" i="6"/>
  <c r="Y46" i="6"/>
  <c r="Y45" i="6"/>
  <c r="Y44" i="6"/>
  <c r="Y40" i="6"/>
  <c r="Y39" i="6"/>
  <c r="Y38" i="6"/>
  <c r="Y37" i="6"/>
  <c r="Y36" i="6"/>
  <c r="Y35" i="6"/>
  <c r="Y34" i="6"/>
  <c r="Y33" i="6"/>
  <c r="Y32" i="6"/>
  <c r="Y23" i="6"/>
  <c r="Y22" i="6"/>
  <c r="Y21" i="6"/>
  <c r="Y17" i="6"/>
  <c r="Y16" i="6"/>
  <c r="Y15" i="6"/>
  <c r="U171" i="6"/>
  <c r="W166" i="6"/>
  <c r="U158" i="6"/>
  <c r="U146" i="6"/>
  <c r="W143" i="6"/>
  <c r="W139" i="6"/>
  <c r="U135" i="6"/>
  <c r="U113" i="6"/>
  <c r="U100" i="6"/>
  <c r="U88" i="6"/>
  <c r="W86" i="6"/>
  <c r="U77" i="6"/>
  <c r="U55" i="6"/>
  <c r="W53" i="6"/>
  <c r="U42" i="6"/>
  <c r="W33" i="6"/>
  <c r="U30" i="6"/>
  <c r="U19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U115" i="6" l="1"/>
  <c r="A115" i="6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O171" i="6"/>
  <c r="O146" i="6"/>
  <c r="K171" i="6"/>
  <c r="M77" i="6"/>
  <c r="S77" i="6"/>
  <c r="M88" i="6"/>
  <c r="I158" i="6"/>
  <c r="K19" i="6"/>
  <c r="Q23" i="6"/>
  <c r="Q27" i="6"/>
  <c r="Q34" i="6"/>
  <c r="K77" i="6"/>
  <c r="Q79" i="6"/>
  <c r="M113" i="6"/>
  <c r="O77" i="6"/>
  <c r="O88" i="6"/>
  <c r="Q86" i="6"/>
  <c r="Q93" i="6"/>
  <c r="G171" i="6"/>
  <c r="Q96" i="6"/>
  <c r="Q38" i="6"/>
  <c r="S146" i="6"/>
  <c r="M55" i="6"/>
  <c r="Q82" i="6"/>
  <c r="M100" i="6"/>
  <c r="O100" i="6"/>
  <c r="S30" i="6"/>
  <c r="Q148" i="6"/>
  <c r="Q152" i="6"/>
  <c r="O55" i="6"/>
  <c r="S88" i="6"/>
  <c r="Q106" i="6"/>
  <c r="Q144" i="6"/>
  <c r="Q151" i="6"/>
  <c r="O158" i="6"/>
  <c r="O30" i="6"/>
  <c r="O42" i="6"/>
  <c r="S100" i="6"/>
  <c r="Q155" i="6"/>
  <c r="M30" i="6"/>
  <c r="S42" i="6"/>
  <c r="M42" i="6"/>
  <c r="O113" i="6"/>
  <c r="Q26" i="6"/>
  <c r="K113" i="6"/>
  <c r="Q132" i="6"/>
  <c r="Q139" i="6"/>
  <c r="Q143" i="6"/>
  <c r="Q150" i="6"/>
  <c r="K158" i="6"/>
  <c r="Q22" i="6"/>
  <c r="Q33" i="6"/>
  <c r="K88" i="6"/>
  <c r="K100" i="6"/>
  <c r="Q109" i="6"/>
  <c r="Q142" i="6"/>
  <c r="Q149" i="6"/>
  <c r="Q153" i="6"/>
  <c r="Q108" i="6"/>
  <c r="Q40" i="6"/>
  <c r="K55" i="6"/>
  <c r="Q47" i="6"/>
  <c r="Q51" i="6"/>
  <c r="K42" i="6"/>
  <c r="Q35" i="6"/>
  <c r="Q154" i="6"/>
  <c r="K30" i="6"/>
  <c r="Q80" i="6"/>
  <c r="K146" i="6"/>
  <c r="Q24" i="6"/>
  <c r="Q28" i="6"/>
  <c r="Q74" i="6"/>
  <c r="Q97" i="6"/>
  <c r="Q104" i="6"/>
  <c r="Q161" i="6"/>
  <c r="Q165" i="6"/>
  <c r="Q169" i="6"/>
  <c r="Q39" i="6"/>
  <c r="Q46" i="6"/>
  <c r="Q50" i="6"/>
  <c r="Q85" i="6"/>
  <c r="Q92" i="6"/>
  <c r="Q131" i="6"/>
  <c r="Q138" i="6"/>
  <c r="I88" i="6"/>
  <c r="I77" i="6"/>
  <c r="I100" i="6"/>
  <c r="Q103" i="6"/>
  <c r="I135" i="6"/>
  <c r="Q164" i="6"/>
  <c r="Q168" i="6"/>
  <c r="Q45" i="6"/>
  <c r="Q49" i="6"/>
  <c r="Q53" i="6"/>
  <c r="Q95" i="6"/>
  <c r="Q111" i="6"/>
  <c r="Q141" i="6"/>
  <c r="Q102" i="6"/>
  <c r="Q156" i="6"/>
  <c r="Q163" i="6"/>
  <c r="Q167" i="6"/>
  <c r="I30" i="6"/>
  <c r="Q44" i="6"/>
  <c r="Q48" i="6"/>
  <c r="Q52" i="6"/>
  <c r="Q83" i="6"/>
  <c r="Q90" i="6"/>
  <c r="Q94" i="6"/>
  <c r="I113" i="6"/>
  <c r="Q107" i="6"/>
  <c r="Q110" i="6"/>
  <c r="Q133" i="6"/>
  <c r="Q140" i="6"/>
  <c r="I171" i="6"/>
  <c r="Q21" i="6"/>
  <c r="Q25" i="6"/>
  <c r="Q32" i="6"/>
  <c r="Q36" i="6"/>
  <c r="Q73" i="6"/>
  <c r="Q75" i="6"/>
  <c r="Q98" i="6"/>
  <c r="Q105" i="6"/>
  <c r="I146" i="6"/>
  <c r="Q166" i="6"/>
  <c r="G88" i="6"/>
  <c r="G100" i="6"/>
  <c r="G146" i="6"/>
  <c r="Q81" i="6"/>
  <c r="Q160" i="6"/>
  <c r="Q37" i="6"/>
  <c r="Q162" i="6"/>
  <c r="S171" i="6"/>
  <c r="S158" i="6"/>
  <c r="G158" i="6"/>
  <c r="W141" i="6"/>
  <c r="W146" i="6" s="1"/>
  <c r="Q137" i="6"/>
  <c r="G135" i="6"/>
  <c r="S135" i="6"/>
  <c r="W135" i="6"/>
  <c r="S113" i="6"/>
  <c r="G113" i="6"/>
  <c r="W97" i="6"/>
  <c r="W100" i="6" s="1"/>
  <c r="Q91" i="6"/>
  <c r="Q84" i="6"/>
  <c r="W82" i="6"/>
  <c r="W88" i="6" s="1"/>
  <c r="G77" i="6"/>
  <c r="W73" i="6"/>
  <c r="I55" i="6"/>
  <c r="I42" i="6"/>
  <c r="M146" i="6"/>
  <c r="W27" i="6"/>
  <c r="W30" i="6" s="1"/>
  <c r="Q17" i="6"/>
  <c r="Q16" i="6"/>
  <c r="M19" i="6"/>
  <c r="O19" i="6"/>
  <c r="S19" i="6"/>
  <c r="M135" i="6"/>
  <c r="W15" i="6"/>
  <c r="W19" i="6" s="1"/>
  <c r="I19" i="6"/>
  <c r="Q15" i="6"/>
  <c r="U173" i="6"/>
  <c r="M158" i="6"/>
  <c r="W158" i="6"/>
  <c r="U57" i="6"/>
  <c r="W55" i="6"/>
  <c r="W38" i="6"/>
  <c r="W42" i="6" s="1"/>
  <c r="W103" i="6"/>
  <c r="W113" i="6" s="1"/>
  <c r="W162" i="6"/>
  <c r="W171" i="6" s="1"/>
  <c r="S55" i="6"/>
  <c r="W75" i="6"/>
  <c r="O115" i="6" l="1"/>
  <c r="M115" i="6"/>
  <c r="G115" i="6"/>
  <c r="I115" i="6"/>
  <c r="K115" i="6"/>
  <c r="S115" i="6"/>
  <c r="O173" i="6"/>
  <c r="S173" i="6"/>
  <c r="K173" i="6"/>
  <c r="I173" i="6"/>
  <c r="K57" i="6"/>
  <c r="Q77" i="6"/>
  <c r="O57" i="6"/>
  <c r="M57" i="6"/>
  <c r="Q100" i="6"/>
  <c r="W77" i="6"/>
  <c r="W115" i="6" s="1"/>
  <c r="Q158" i="6"/>
  <c r="Q135" i="6"/>
  <c r="Q113" i="6"/>
  <c r="I57" i="6"/>
  <c r="Q88" i="6"/>
  <c r="G173" i="6"/>
  <c r="Q171" i="6"/>
  <c r="M171" i="6"/>
  <c r="M173" i="6" s="1"/>
  <c r="Q146" i="6"/>
  <c r="S57" i="6"/>
  <c r="Q19" i="6"/>
  <c r="G19" i="6"/>
  <c r="Q30" i="6"/>
  <c r="Q42" i="6"/>
  <c r="G30" i="6"/>
  <c r="G42" i="6"/>
  <c r="Q55" i="6"/>
  <c r="G55" i="6"/>
  <c r="W173" i="6"/>
  <c r="W57" i="6"/>
  <c r="Q115" i="6" l="1"/>
  <c r="Q173" i="6"/>
  <c r="G57" i="6"/>
  <c r="Q57" i="6"/>
</calcChain>
</file>

<file path=xl/sharedStrings.xml><?xml version="1.0" encoding="utf-8"?>
<sst xmlns="http://schemas.openxmlformats.org/spreadsheetml/2006/main" count="240" uniqueCount="107">
  <si>
    <t>RULE 20:10:13:55</t>
  </si>
  <si>
    <t>SCHEDULE D-1</t>
  </si>
  <si>
    <t>Detailed Plant Accounts</t>
  </si>
  <si>
    <t>Test Year Ending December 31, 2021</t>
  </si>
  <si>
    <t>Docket No. NG22-___</t>
  </si>
  <si>
    <t>Beginning</t>
  </si>
  <si>
    <t>Ending</t>
  </si>
  <si>
    <t>Average</t>
  </si>
  <si>
    <t>Pro Forma</t>
  </si>
  <si>
    <t>Adjusted</t>
  </si>
  <si>
    <t>Line</t>
  </si>
  <si>
    <t>Account</t>
  </si>
  <si>
    <t>Description</t>
  </si>
  <si>
    <t>Additions</t>
  </si>
  <si>
    <t>Retirements</t>
  </si>
  <si>
    <t>Transfers</t>
  </si>
  <si>
    <t>Other</t>
  </si>
  <si>
    <t>Balance</t>
  </si>
  <si>
    <t>Adjustment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</si>
  <si>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</si>
  <si>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</si>
  <si>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</si>
  <si>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</si>
  <si>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</si>
  <si>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</si>
  <si>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</si>
  <si>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</si>
  <si>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</si>
  <si>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</si>
  <si>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</si>
  <si>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(c)+(d)+(e)+(f)+(g)</t>
  </si>
  <si>
    <t>(i)+(j)</t>
  </si>
  <si>
    <t>ACCOUNT 101</t>
  </si>
  <si>
    <t>301</t>
  </si>
  <si>
    <t>ORGANIZATION</t>
  </si>
  <si>
    <t>302</t>
  </si>
  <si>
    <t>FRANCHISES</t>
  </si>
  <si>
    <t>303</t>
  </si>
  <si>
    <t>MISCELLANEOUS INTANGIBLE PLANT</t>
  </si>
  <si>
    <t>SUBTOTAL INTANGIBLE</t>
  </si>
  <si>
    <t>360</t>
  </si>
  <si>
    <t>LAND</t>
  </si>
  <si>
    <t>361</t>
  </si>
  <si>
    <t>STRUCTURES &amp; IMPROVEMENTS</t>
  </si>
  <si>
    <t>362</t>
  </si>
  <si>
    <t>GAS HOLDERS</t>
  </si>
  <si>
    <t>363.0</t>
  </si>
  <si>
    <t>PURIFICATION EQUIPMENT</t>
  </si>
  <si>
    <t>363.1</t>
  </si>
  <si>
    <t>LIQUEFACTION EQUIPMENT</t>
  </si>
  <si>
    <t>363.2</t>
  </si>
  <si>
    <t>VAPORIZING EQUIPMENT</t>
  </si>
  <si>
    <t>363.3</t>
  </si>
  <si>
    <t>COMPRESSION EQUIPMENT</t>
  </si>
  <si>
    <t>363.5</t>
  </si>
  <si>
    <t>OTHER EQUIPMENT</t>
  </si>
  <si>
    <t>SUBTOTAL OTHER STORAGE PLANT</t>
  </si>
  <si>
    <t>374</t>
  </si>
  <si>
    <t>LAND AND LAND RIGHTS</t>
  </si>
  <si>
    <t>375</t>
  </si>
  <si>
    <t>376</t>
  </si>
  <si>
    <t>MAINS</t>
  </si>
  <si>
    <t>378</t>
  </si>
  <si>
    <t>DISTRICT REGULATOR STATIONS</t>
  </si>
  <si>
    <t>379</t>
  </si>
  <si>
    <t>TOWN BORDER STATIONS</t>
  </si>
  <si>
    <t>380</t>
  </si>
  <si>
    <t>SERVICES</t>
  </si>
  <si>
    <t>381</t>
  </si>
  <si>
    <t>METERS</t>
  </si>
  <si>
    <t>383</t>
  </si>
  <si>
    <t>REGULATORS</t>
  </si>
  <si>
    <t>385</t>
  </si>
  <si>
    <t>INDUSTRIAL METER SETS</t>
  </si>
  <si>
    <t>SUBTOTAL GAS DISTRIBUTION PLANT</t>
  </si>
  <si>
    <t>389</t>
  </si>
  <si>
    <t>390</t>
  </si>
  <si>
    <t>STRUCTURES AND IMPROVEMENTS</t>
  </si>
  <si>
    <t>391</t>
  </si>
  <si>
    <t>OFFICE FURNITURE &amp; EQUIPMENT</t>
  </si>
  <si>
    <t>392</t>
  </si>
  <si>
    <t>TRANSPORTATION EQUIPMENT</t>
  </si>
  <si>
    <t>393</t>
  </si>
  <si>
    <t>STORES EQUIPMENT</t>
  </si>
  <si>
    <t>394</t>
  </si>
  <si>
    <t>TOOLS, SHOP &amp; GARAGE EQUIPMENT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</si>
  <si>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</si>
  <si>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</si>
  <si>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</si>
  <si>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</si>
  <si>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</si>
  <si>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</si>
  <si>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</si>
  <si>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</si>
  <si>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SUBTOTAL GENERAL PLANT</t>
  </si>
  <si>
    <t>TOTAL ACCOUNT 101</t>
  </si>
  <si>
    <t>20:10:13:55</t>
  </si>
  <si>
    <t xml:space="preserve"> 20:10:13:55
Schedule D-1
Page 1 of 3</t>
  </si>
  <si>
    <t>ACCOUNT 106</t>
  </si>
  <si>
    <t>TOTAL ACCOUNT 106</t>
  </si>
  <si>
    <t xml:space="preserve"> 20:10:13:55
Schedule D-1
Page 2 of 3</t>
  </si>
  <si>
    <t>ACCOUNT 107</t>
  </si>
  <si>
    <t>TOTAL ACCOUNT 107</t>
  </si>
  <si>
    <t xml:space="preserve"> 20:10:13:55
Schedule D-1
Page 3 of 3</t>
  </si>
  <si>
    <t>Individual Responsible: Aimee S. Rooney</t>
  </si>
  <si>
    <t>No.</t>
  </si>
  <si>
    <t>Utility: MidAmerican Energy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</si>
</sst>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Helvetic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39" fontId="4" fillId="0" borderId="0" xfId="1" applyNumberFormat="1" applyFont="1"/>
    <xf numFmtId="39" fontId="2" fillId="0" borderId="0" xfId="0" applyNumberFormat="1" applyFont="1"/>
    <xf numFmtId="39" fontId="4" fillId="0" borderId="2" xfId="1" applyNumberFormat="1" applyFont="1" applyBorder="1"/>
    <xf numFmtId="39" fontId="4" fillId="0" borderId="3" xfId="1" applyNumberFormat="1" applyFont="1" applyBorder="1"/>
    <xf numFmtId="39" fontId="2" fillId="0" borderId="2" xfId="0" applyNumberFormat="1" applyFont="1" applyBorder="1"/>
    <xf numFmtId="0" fontId="2" fillId="0" borderId="0" xfId="0" applyFont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/>
    <xf numFmtId="39" fontId="4" fillId="0" borderId="0" xfId="1" applyNumberFormat="1" applyFont="1" applyBorder="1"/>
    <xf numFmtId="39" fontId="4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3E46-31DB-4280-AB32-0CC0506D9167}">
  <dimension ref="A1:Y186"/>
  <sheetViews>
    <sheetView tabSelected="1" zoomScaleNormal="100" zoomScaleSheetLayoutView="100" workbookViewId="0">
      <selection sqref="A1:W1"/>
    </sheetView>
  </sheetViews>
  <sheetFormatPr defaultRowHeight="10.15" customHeight="1" x14ac:dyDescent="0.2"/>
  <cols>
    <col min="1" max="1" width="3.85546875" bestFit="1" customWidth="1"/>
    <col min="2" max="2" width="0.85546875" customWidth="1"/>
    <col min="3" max="3" width="9.140625" customWidth="1"/>
    <col min="4" max="4" width="0.85546875" customWidth="1"/>
    <col min="5" max="5" width="28.42578125" bestFit="1" customWidth="1"/>
    <col min="6" max="6" width="0.85546875" customWidth="1"/>
    <col min="7" max="7" width="12.28515625" bestFit="1" customWidth="1"/>
    <col min="8" max="8" width="0.85546875" customWidth="1"/>
    <col min="9" max="9" width="12" bestFit="1" customWidth="1"/>
    <col min="10" max="10" width="0.85546875" customWidth="1"/>
    <col min="11" max="11" width="11.140625" bestFit="1" customWidth="1"/>
    <col min="12" max="12" width="1" customWidth="1"/>
    <col min="13" max="13" width="12" bestFit="1" customWidth="1"/>
    <col min="14" max="14" width="0.85546875" customWidth="1"/>
    <col min="15" max="15" width="11.140625" customWidth="1"/>
    <col min="16" max="16" width="1" customWidth="1"/>
    <col min="17" max="17" width="13.28515625" bestFit="1" customWidth="1"/>
    <col min="18" max="18" width="1" customWidth="1"/>
    <col min="19" max="19" width="14.85546875" customWidth="1"/>
    <col min="20" max="20" width="1" customWidth="1"/>
    <col min="21" max="21" width="11.42578125" bestFit="1" customWidth="1"/>
    <col min="22" max="22" width="0.85546875" customWidth="1"/>
    <col min="23" max="23" width="12.28515625" bestFit="1" customWidth="1"/>
    <col min="25" max="25" width="0" hidden="1" customWidth="1"/>
  </cols>
  <sheetData>
    <row r="1" spans="1:25" ht="10.1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</row>
    <row r="2" spans="1:25" ht="10.1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</row>
    <row r="3" spans="1:25" ht="10.15" customHeight="1" x14ac:dyDescent="0.2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</row>
    <row r="4" spans="1:25" ht="10.15" customHeight="1" x14ac:dyDescent="0.2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"/>
    </row>
    <row r="5" spans="1:25" ht="10.15" customHeight="1" x14ac:dyDescent="0.2">
      <c r="A5" s="26" t="s">
        <v>106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"/>
    </row>
    <row r="6" spans="1:25" ht="10.15" customHeight="1" x14ac:dyDescent="0.2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"/>
    </row>
    <row r="7" spans="1:25" ht="10.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"/>
    </row>
    <row r="8" spans="1:25" ht="10.15" customHeight="1" x14ac:dyDescent="0.2">
      <c r="A8" s="27" t="s">
        <v>104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"/>
    </row>
    <row r="9" spans="1:25" ht="10.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"/>
    </row>
    <row r="10" spans="1:25" ht="10.15" customHeight="1" x14ac:dyDescent="0.2">
      <c r="A10" s="2" t="s">
        <v>10</v>
      </c>
      <c r="B10" s="2"/>
      <c r="C10" s="9"/>
      <c r="D10" s="2"/>
      <c r="E10" s="3"/>
      <c r="F10" s="2"/>
      <c r="G10" s="4" t="s">
        <v>5</v>
      </c>
      <c r="H10" s="2"/>
      <c r="I10" s="4"/>
      <c r="J10" s="2"/>
      <c r="K10" s="4"/>
      <c r="L10" s="2"/>
      <c r="M10" s="4"/>
      <c r="N10" s="2"/>
      <c r="O10" s="4"/>
      <c r="P10" s="2"/>
      <c r="Q10" s="4" t="s">
        <v>6</v>
      </c>
      <c r="R10" s="2"/>
      <c r="S10" s="4" t="s">
        <v>7</v>
      </c>
      <c r="T10" s="2"/>
      <c r="U10" s="4" t="s">
        <v>8</v>
      </c>
      <c r="V10" s="2"/>
      <c r="W10" s="4" t="s">
        <v>9</v>
      </c>
      <c r="X10" s="1"/>
    </row>
    <row r="11" spans="1:25" ht="10.15" customHeight="1" x14ac:dyDescent="0.2">
      <c r="A11" s="6" t="s">
        <v>105</v>
      </c>
      <c r="B11" s="2"/>
      <c r="C11" s="10" t="s">
        <v>11</v>
      </c>
      <c r="D11" s="6"/>
      <c r="E11" s="5" t="s">
        <v>12</v>
      </c>
      <c r="F11" s="6"/>
      <c r="G11" s="7">
        <v>44196</v>
      </c>
      <c r="H11" s="6"/>
      <c r="I11" s="8" t="s">
        <v>13</v>
      </c>
      <c r="J11" s="6"/>
      <c r="K11" s="8" t="s">
        <v>14</v>
      </c>
      <c r="L11" s="6"/>
      <c r="M11" s="8" t="s">
        <v>15</v>
      </c>
      <c r="N11" s="6"/>
      <c r="O11" s="8" t="s">
        <v>16</v>
      </c>
      <c r="P11" s="6"/>
      <c r="Q11" s="7">
        <v>44561</v>
      </c>
      <c r="R11" s="6"/>
      <c r="S11" s="8" t="s">
        <v>17</v>
      </c>
      <c r="T11" s="6"/>
      <c r="U11" s="8" t="s">
        <v>18</v>
      </c>
      <c r="V11" s="6"/>
      <c r="W11" s="8" t="s">
        <v>17</v>
      </c>
      <c r="X11" s="1"/>
    </row>
    <row r="12" spans="1:25" ht="10.15" customHeight="1" x14ac:dyDescent="0.2">
      <c r="A12" s="2"/>
      <c r="B12" s="2"/>
      <c r="C12" s="9" t="s">
        <v>19</v>
      </c>
      <c r="D12" s="2"/>
      <c r="E12" s="3" t="s">
        <v>20</v>
      </c>
      <c r="F12" s="2"/>
      <c r="G12" s="4" t="s">
        <v>21</v>
      </c>
      <c r="H12" s="2"/>
      <c r="I12" s="4" t="s">
        <v>22</v>
      </c>
      <c r="J12" s="2"/>
      <c r="K12" s="4" t="s">
        <v>23</v>
      </c>
      <c r="L12" s="2"/>
      <c r="M12" s="4" t="s">
        <v>24</v>
      </c>
      <c r="N12" s="2"/>
      <c r="O12" s="4" t="s">
        <v>25</v>
      </c>
      <c r="P12" s="2"/>
      <c r="Q12" s="4" t="s">
        <v>26</v>
      </c>
      <c r="R12" s="2"/>
      <c r="S12" s="4" t="s">
        <v>27</v>
      </c>
      <c r="T12" s="2"/>
      <c r="U12" s="4" t="s">
        <v>28</v>
      </c>
      <c r="V12" s="2"/>
      <c r="W12" s="4" t="s">
        <v>29</v>
      </c>
      <c r="X12" s="1"/>
    </row>
    <row r="13" spans="1:25" ht="10.15" customHeight="1" x14ac:dyDescent="0.2">
      <c r="A13" s="2"/>
      <c r="B13" s="2"/>
      <c r="C13" s="9"/>
      <c r="D13" s="2"/>
      <c r="E13" s="3"/>
      <c r="F13" s="2"/>
      <c r="G13" s="4"/>
      <c r="H13" s="2"/>
      <c r="I13" s="4"/>
      <c r="J13" s="2"/>
      <c r="K13" s="4"/>
      <c r="L13" s="2"/>
      <c r="M13" s="4"/>
      <c r="N13" s="2"/>
      <c r="O13" s="4"/>
      <c r="P13" s="2"/>
      <c r="Q13" s="4" t="s">
        <v>30</v>
      </c>
      <c r="R13" s="2"/>
      <c r="S13" s="4"/>
      <c r="T13" s="2"/>
      <c r="U13" s="4"/>
      <c r="V13" s="2"/>
      <c r="W13" s="4" t="s">
        <v>31</v>
      </c>
      <c r="X13" s="1"/>
    </row>
    <row r="14" spans="1:25" ht="10.15" customHeight="1" x14ac:dyDescent="0.2">
      <c r="A14" s="2"/>
      <c r="B14" s="2"/>
      <c r="C14" s="20" t="s">
        <v>32</v>
      </c>
      <c r="D14" s="2"/>
      <c r="E14" s="3"/>
      <c r="F14" s="2"/>
      <c r="G14" s="4"/>
      <c r="H14" s="2"/>
      <c r="I14" s="4"/>
      <c r="J14" s="2"/>
      <c r="K14" s="4"/>
      <c r="L14" s="2"/>
      <c r="M14" s="4"/>
      <c r="N14" s="2"/>
      <c r="O14" s="4"/>
      <c r="P14" s="2"/>
      <c r="Q14" s="4"/>
      <c r="R14" s="2"/>
      <c r="S14" s="4"/>
      <c r="T14" s="2"/>
      <c r="U14" s="4"/>
      <c r="V14" s="2"/>
      <c r="W14" s="4"/>
      <c r="X14" s="1"/>
    </row>
    <row r="15" spans="1:25" ht="10.15" customHeight="1" x14ac:dyDescent="0.2">
      <c r="A15" s="24">
        <v>1</v>
      </c>
      <c r="B15" s="1"/>
      <c r="C15" s="12" t="s">
        <v>33</v>
      </c>
      <c r="D15" s="1"/>
      <c r="E15" s="13" t="s">
        <v>34</v>
      </c>
      <c r="F15" s="1"/>
      <c r="G15" s="14">
        <v>0</v>
      </c>
      <c r="H15" s="15"/>
      <c r="I15" s="14">
        <v>0</v>
      </c>
      <c r="J15" s="15"/>
      <c r="K15" s="14">
        <v>0</v>
      </c>
      <c r="L15" s="15"/>
      <c r="M15" s="14">
        <v>0</v>
      </c>
      <c r="N15" s="15"/>
      <c r="O15" s="14">
        <v>0</v>
      </c>
      <c r="P15" s="15"/>
      <c r="Q15" s="15">
        <f>SUM(G15:P15)</f>
        <v>0</v>
      </c>
      <c r="R15" s="15"/>
      <c r="S15" s="14">
        <v>0</v>
      </c>
      <c r="T15" s="15"/>
      <c r="U15" s="15">
        <v>0</v>
      </c>
      <c r="V15" s="15"/>
      <c r="W15" s="15">
        <f>SUM(S15:V15)</f>
        <v>0</v>
      </c>
      <c r="X15" s="11"/>
      <c r="Y15" t="str">
        <f>LEFT(C15,3)&amp;101</f>
        <v>301101</v>
      </c>
    </row>
    <row r="16" spans="1:25" ht="10.15" customHeight="1" x14ac:dyDescent="0.2">
      <c r="A16" s="24">
        <f>A15+1</f>
        <v>2</v>
      </c>
      <c r="B16" s="1"/>
      <c r="C16" s="12" t="s">
        <v>35</v>
      </c>
      <c r="D16" s="1"/>
      <c r="E16" s="13" t="s">
        <v>36</v>
      </c>
      <c r="F16" s="1"/>
      <c r="G16" s="14">
        <v>293</v>
      </c>
      <c r="H16" s="15"/>
      <c r="I16" s="14">
        <v>0</v>
      </c>
      <c r="J16" s="15"/>
      <c r="K16" s="14">
        <v>0</v>
      </c>
      <c r="L16" s="15"/>
      <c r="M16" s="14">
        <v>0</v>
      </c>
      <c r="N16" s="15"/>
      <c r="O16" s="14">
        <v>0</v>
      </c>
      <c r="P16" s="15"/>
      <c r="Q16" s="15">
        <f>SUM(G16:P16)</f>
        <v>293</v>
      </c>
      <c r="R16" s="15"/>
      <c r="S16" s="14">
        <v>293</v>
      </c>
      <c r="T16" s="15"/>
      <c r="U16" s="15">
        <v>0</v>
      </c>
      <c r="V16" s="15"/>
      <c r="W16" s="15">
        <f t="shared" ref="W16:W40" si="0">SUM(S16:V16)</f>
        <v>293</v>
      </c>
      <c r="X16" s="11"/>
      <c r="Y16" t="str">
        <f t="shared" ref="Y16:Y17" si="1">LEFT(C16,3)&amp;101</f>
        <v>302101</v>
      </c>
    </row>
    <row r="17" spans="1:25" ht="10.15" customHeight="1" x14ac:dyDescent="0.2">
      <c r="A17" s="24">
        <f t="shared" ref="A17:A94" si="2">A16+1</f>
        <v>3</v>
      </c>
      <c r="B17" s="1"/>
      <c r="C17" s="12" t="s">
        <v>37</v>
      </c>
      <c r="D17" s="1"/>
      <c r="E17" s="13" t="s">
        <v>38</v>
      </c>
      <c r="F17" s="1"/>
      <c r="G17" s="14">
        <v>3577637.41</v>
      </c>
      <c r="H17" s="15"/>
      <c r="I17" s="14">
        <v>1093290.9148259999</v>
      </c>
      <c r="J17" s="15"/>
      <c r="K17" s="14">
        <v>0</v>
      </c>
      <c r="L17" s="15"/>
      <c r="M17" s="14">
        <v>0</v>
      </c>
      <c r="N17" s="15"/>
      <c r="O17" s="14">
        <v>12544.385173998773</v>
      </c>
      <c r="P17" s="15"/>
      <c r="Q17" s="15">
        <f>SUM(G17:P17)</f>
        <v>4683472.709999999</v>
      </c>
      <c r="R17" s="15"/>
      <c r="S17" s="14">
        <v>4076430.4</v>
      </c>
      <c r="T17" s="15"/>
      <c r="U17" s="15">
        <v>2332060.12</v>
      </c>
      <c r="V17" s="15"/>
      <c r="W17" s="15">
        <f t="shared" si="0"/>
        <v>6408490.5199999996</v>
      </c>
      <c r="X17" s="11"/>
      <c r="Y17" t="str">
        <f t="shared" si="1"/>
        <v>303101</v>
      </c>
    </row>
    <row r="18" spans="1:25" ht="10.15" customHeight="1" x14ac:dyDescent="0.2">
      <c r="A18" s="24">
        <f t="shared" si="2"/>
        <v>4</v>
      </c>
      <c r="B18" s="1"/>
      <c r="C18" s="12"/>
      <c r="D18" s="1"/>
      <c r="E18" s="13"/>
      <c r="F18" s="1"/>
      <c r="G18" s="16"/>
      <c r="H18" s="15"/>
      <c r="I18" s="16"/>
      <c r="J18" s="15"/>
      <c r="K18" s="16"/>
      <c r="L18" s="15"/>
      <c r="M18" s="18"/>
      <c r="N18" s="15"/>
      <c r="O18" s="18"/>
      <c r="P18" s="15"/>
      <c r="Q18" s="18"/>
      <c r="R18" s="15"/>
      <c r="S18" s="16"/>
      <c r="T18" s="15"/>
      <c r="U18" s="16"/>
      <c r="V18" s="15"/>
      <c r="W18" s="16"/>
      <c r="X18" s="11"/>
    </row>
    <row r="19" spans="1:25" ht="10.15" customHeight="1" x14ac:dyDescent="0.2">
      <c r="A19" s="24">
        <f t="shared" si="2"/>
        <v>5</v>
      </c>
      <c r="B19" s="1"/>
      <c r="C19" s="12"/>
      <c r="D19" s="1"/>
      <c r="E19" s="13" t="s">
        <v>39</v>
      </c>
      <c r="F19" s="1"/>
      <c r="G19" s="14">
        <f>SUM(G15:G18)</f>
        <v>3577930.41</v>
      </c>
      <c r="H19" s="15"/>
      <c r="I19" s="14">
        <f>SUM(I15:I18)</f>
        <v>1093290.9148259999</v>
      </c>
      <c r="J19" s="15"/>
      <c r="K19" s="14">
        <f>SUM(K15:K18)</f>
        <v>0</v>
      </c>
      <c r="L19" s="15"/>
      <c r="M19" s="14">
        <f>SUM(M15:M18)</f>
        <v>0</v>
      </c>
      <c r="N19" s="15"/>
      <c r="O19" s="14">
        <f>SUM(O15:O18)</f>
        <v>12544.385173998773</v>
      </c>
      <c r="P19" s="15"/>
      <c r="Q19" s="14">
        <f>SUM(Q15:Q18)</f>
        <v>4683765.709999999</v>
      </c>
      <c r="R19" s="15"/>
      <c r="S19" s="14">
        <f>SUM(S15:S18)</f>
        <v>4076723.4</v>
      </c>
      <c r="T19" s="15"/>
      <c r="U19" s="14">
        <f>SUM(U15:U18)</f>
        <v>2332060.12</v>
      </c>
      <c r="V19" s="15"/>
      <c r="W19" s="14">
        <f>SUM(W15:W18)</f>
        <v>6408783.5199999996</v>
      </c>
      <c r="X19" s="11"/>
    </row>
    <row r="20" spans="1:25" ht="10.15" customHeight="1" x14ac:dyDescent="0.2">
      <c r="A20" s="24">
        <f t="shared" si="2"/>
        <v>6</v>
      </c>
      <c r="B20" s="1"/>
      <c r="C20" s="12"/>
      <c r="D20" s="1"/>
      <c r="E20" s="13"/>
      <c r="F20" s="1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4"/>
      <c r="T20" s="15"/>
      <c r="U20" s="14"/>
      <c r="V20" s="15"/>
      <c r="W20" s="14"/>
      <c r="X20" s="11"/>
    </row>
    <row r="21" spans="1:25" ht="10.15" customHeight="1" x14ac:dyDescent="0.2">
      <c r="A21" s="24">
        <f t="shared" si="2"/>
        <v>7</v>
      </c>
      <c r="B21" s="1"/>
      <c r="C21" s="12" t="s">
        <v>40</v>
      </c>
      <c r="D21" s="1"/>
      <c r="E21" s="13" t="s">
        <v>41</v>
      </c>
      <c r="F21" s="1"/>
      <c r="G21" s="14">
        <v>28488.5</v>
      </c>
      <c r="H21" s="15"/>
      <c r="I21" s="14">
        <v>0</v>
      </c>
      <c r="J21" s="15"/>
      <c r="K21" s="14">
        <v>0</v>
      </c>
      <c r="L21" s="15"/>
      <c r="M21" s="14">
        <v>0</v>
      </c>
      <c r="N21" s="15"/>
      <c r="O21" s="14">
        <v>-2543.619999999999</v>
      </c>
      <c r="P21" s="15"/>
      <c r="Q21" s="15">
        <f t="shared" ref="Q21:Q28" si="3">SUM(G21:P21)</f>
        <v>25944.880000000001</v>
      </c>
      <c r="R21" s="15"/>
      <c r="S21" s="14">
        <v>25944.880000000001</v>
      </c>
      <c r="T21" s="15"/>
      <c r="U21" s="15">
        <v>0</v>
      </c>
      <c r="V21" s="15"/>
      <c r="W21" s="15">
        <f t="shared" si="0"/>
        <v>25944.880000000001</v>
      </c>
      <c r="X21" s="11"/>
      <c r="Y21" t="str">
        <f t="shared" ref="Y21:Y23" si="4">LEFT(C21,3)&amp;101</f>
        <v>360101</v>
      </c>
    </row>
    <row r="22" spans="1:25" ht="10.15" customHeight="1" x14ac:dyDescent="0.2">
      <c r="A22" s="24">
        <f t="shared" si="2"/>
        <v>8</v>
      </c>
      <c r="B22" s="1"/>
      <c r="C22" s="12" t="s">
        <v>42</v>
      </c>
      <c r="D22" s="1"/>
      <c r="E22" s="13" t="s">
        <v>43</v>
      </c>
      <c r="F22" s="1"/>
      <c r="G22" s="14">
        <v>954844.98</v>
      </c>
      <c r="H22" s="15"/>
      <c r="I22" s="14">
        <v>25276.081032000002</v>
      </c>
      <c r="J22" s="15"/>
      <c r="K22" s="14">
        <v>-2225.6555039999998</v>
      </c>
      <c r="L22" s="15"/>
      <c r="M22" s="14">
        <v>0</v>
      </c>
      <c r="N22" s="15"/>
      <c r="O22" s="14">
        <v>-85254.01552799996</v>
      </c>
      <c r="P22" s="15"/>
      <c r="Q22" s="15">
        <f t="shared" si="3"/>
        <v>892641.39</v>
      </c>
      <c r="R22" s="15"/>
      <c r="S22" s="14">
        <v>879416.46</v>
      </c>
      <c r="T22" s="15"/>
      <c r="U22" s="15">
        <v>0</v>
      </c>
      <c r="V22" s="15"/>
      <c r="W22" s="15">
        <f t="shared" si="0"/>
        <v>879416.46</v>
      </c>
      <c r="X22" s="11"/>
      <c r="Y22" t="str">
        <f t="shared" si="4"/>
        <v>361101</v>
      </c>
    </row>
    <row r="23" spans="1:25" ht="10.15" customHeight="1" x14ac:dyDescent="0.2">
      <c r="A23" s="24">
        <f t="shared" si="2"/>
        <v>9</v>
      </c>
      <c r="B23" s="1"/>
      <c r="C23" s="12" t="s">
        <v>44</v>
      </c>
      <c r="D23" s="1"/>
      <c r="E23" s="13" t="s">
        <v>45</v>
      </c>
      <c r="F23" s="1"/>
      <c r="G23" s="14">
        <v>1410092.21</v>
      </c>
      <c r="H23" s="15"/>
      <c r="I23" s="14">
        <v>4866.0646319999996</v>
      </c>
      <c r="J23" s="15"/>
      <c r="K23" s="14">
        <v>0</v>
      </c>
      <c r="L23" s="15"/>
      <c r="M23" s="14">
        <v>0</v>
      </c>
      <c r="N23" s="15"/>
      <c r="O23" s="14">
        <v>-125901.08463199995</v>
      </c>
      <c r="P23" s="15"/>
      <c r="Q23" s="15">
        <f t="shared" si="3"/>
        <v>1289057.19</v>
      </c>
      <c r="R23" s="15"/>
      <c r="S23" s="14">
        <v>1286624.1600000001</v>
      </c>
      <c r="T23" s="15"/>
      <c r="U23" s="15">
        <v>0</v>
      </c>
      <c r="V23" s="15"/>
      <c r="W23" s="15">
        <f t="shared" si="0"/>
        <v>1286624.1600000001</v>
      </c>
      <c r="X23" s="11"/>
      <c r="Y23" t="str">
        <f t="shared" si="4"/>
        <v>362101</v>
      </c>
    </row>
    <row r="24" spans="1:25" ht="10.15" customHeight="1" x14ac:dyDescent="0.2">
      <c r="A24" s="24">
        <f t="shared" si="2"/>
        <v>10</v>
      </c>
      <c r="B24" s="1"/>
      <c r="C24" s="12" t="s">
        <v>46</v>
      </c>
      <c r="D24" s="1"/>
      <c r="E24" s="13" t="s">
        <v>47</v>
      </c>
      <c r="F24" s="1"/>
      <c r="G24" s="14">
        <v>294827.27</v>
      </c>
      <c r="H24" s="15"/>
      <c r="I24" s="14">
        <v>103493.334672</v>
      </c>
      <c r="J24" s="15"/>
      <c r="K24" s="14">
        <v>-4474.5474240000003</v>
      </c>
      <c r="L24" s="15"/>
      <c r="M24" s="14">
        <v>0</v>
      </c>
      <c r="N24" s="15"/>
      <c r="O24" s="14">
        <v>-26323.867248000053</v>
      </c>
      <c r="P24" s="15"/>
      <c r="Q24" s="15">
        <f t="shared" si="3"/>
        <v>367522.19</v>
      </c>
      <c r="R24" s="15"/>
      <c r="S24" s="14">
        <v>326676.64</v>
      </c>
      <c r="T24" s="15"/>
      <c r="U24" s="15">
        <v>0</v>
      </c>
      <c r="V24" s="15"/>
      <c r="W24" s="15">
        <f t="shared" si="0"/>
        <v>326676.64</v>
      </c>
      <c r="X24" s="11"/>
      <c r="Y24" t="str">
        <f>LEFT(C24,5)&amp;101</f>
        <v>363.0101</v>
      </c>
    </row>
    <row r="25" spans="1:25" ht="10.15" customHeight="1" x14ac:dyDescent="0.2">
      <c r="A25" s="24">
        <f t="shared" si="2"/>
        <v>11</v>
      </c>
      <c r="B25" s="1"/>
      <c r="C25" s="12" t="s">
        <v>48</v>
      </c>
      <c r="D25" s="1"/>
      <c r="E25" s="13" t="s">
        <v>49</v>
      </c>
      <c r="F25" s="1"/>
      <c r="G25" s="14">
        <v>757234.21</v>
      </c>
      <c r="H25" s="15"/>
      <c r="I25" s="14">
        <v>104184.607032</v>
      </c>
      <c r="J25" s="15"/>
      <c r="K25" s="14">
        <v>-2134.0439999999999</v>
      </c>
      <c r="L25" s="15"/>
      <c r="M25" s="14">
        <v>0</v>
      </c>
      <c r="N25" s="15"/>
      <c r="O25" s="14">
        <v>-67610.203031999874</v>
      </c>
      <c r="P25" s="15"/>
      <c r="Q25" s="15">
        <f t="shared" si="3"/>
        <v>791674.57000000007</v>
      </c>
      <c r="R25" s="15"/>
      <c r="S25" s="14">
        <v>748885.27</v>
      </c>
      <c r="T25" s="15"/>
      <c r="U25" s="15">
        <v>0</v>
      </c>
      <c r="V25" s="15"/>
      <c r="W25" s="15">
        <f t="shared" si="0"/>
        <v>748885.27</v>
      </c>
      <c r="X25" s="11"/>
      <c r="Y25" t="str">
        <f t="shared" ref="Y25:Y28" si="5">LEFT(C25,5)&amp;101</f>
        <v>363.1101</v>
      </c>
    </row>
    <row r="26" spans="1:25" ht="10.15" customHeight="1" x14ac:dyDescent="0.2">
      <c r="A26" s="24">
        <f t="shared" si="2"/>
        <v>12</v>
      </c>
      <c r="B26" s="1"/>
      <c r="C26" s="12" t="s">
        <v>50</v>
      </c>
      <c r="D26" s="1"/>
      <c r="E26" s="13" t="s">
        <v>51</v>
      </c>
      <c r="F26" s="1"/>
      <c r="G26" s="14">
        <v>274127.08</v>
      </c>
      <c r="H26" s="15"/>
      <c r="I26" s="14">
        <v>18233.782343999999</v>
      </c>
      <c r="J26" s="15"/>
      <c r="K26" s="14">
        <v>-514.20240000000001</v>
      </c>
      <c r="L26" s="15"/>
      <c r="M26" s="14">
        <v>0</v>
      </c>
      <c r="N26" s="15"/>
      <c r="O26" s="14">
        <v>-24475.629943999986</v>
      </c>
      <c r="P26" s="15"/>
      <c r="Q26" s="15">
        <f t="shared" si="3"/>
        <v>267371.03000000003</v>
      </c>
      <c r="R26" s="15"/>
      <c r="S26" s="14">
        <v>260560.17</v>
      </c>
      <c r="T26" s="15"/>
      <c r="U26" s="15">
        <v>0</v>
      </c>
      <c r="V26" s="15"/>
      <c r="W26" s="15">
        <f t="shared" si="0"/>
        <v>260560.17</v>
      </c>
      <c r="X26" s="11"/>
      <c r="Y26" t="str">
        <f t="shared" si="5"/>
        <v>363.2101</v>
      </c>
    </row>
    <row r="27" spans="1:25" ht="10.15" customHeight="1" x14ac:dyDescent="0.2">
      <c r="A27" s="24">
        <f t="shared" si="2"/>
        <v>13</v>
      </c>
      <c r="B27" s="1"/>
      <c r="C27" s="12" t="s">
        <v>52</v>
      </c>
      <c r="D27" s="1"/>
      <c r="E27" s="13" t="s">
        <v>53</v>
      </c>
      <c r="F27" s="1"/>
      <c r="G27" s="14">
        <v>286078.8</v>
      </c>
      <c r="H27" s="15"/>
      <c r="I27" s="14">
        <v>78679.366271999999</v>
      </c>
      <c r="J27" s="15"/>
      <c r="K27" s="14">
        <v>-15400.095048000001</v>
      </c>
      <c r="L27" s="15"/>
      <c r="M27" s="14">
        <v>0</v>
      </c>
      <c r="N27" s="15"/>
      <c r="O27" s="14">
        <v>-25542.751224000007</v>
      </c>
      <c r="P27" s="15"/>
      <c r="Q27" s="15">
        <f t="shared" si="3"/>
        <v>323815.32</v>
      </c>
      <c r="R27" s="15"/>
      <c r="S27" s="14">
        <v>296469.34000000003</v>
      </c>
      <c r="T27" s="15"/>
      <c r="U27" s="15">
        <v>0</v>
      </c>
      <c r="V27" s="15"/>
      <c r="W27" s="15">
        <f t="shared" si="0"/>
        <v>296469.34000000003</v>
      </c>
      <c r="X27" s="11"/>
      <c r="Y27" t="str">
        <f t="shared" si="5"/>
        <v>363.3101</v>
      </c>
    </row>
    <row r="28" spans="1:25" ht="10.15" customHeight="1" x14ac:dyDescent="0.2">
      <c r="A28" s="24">
        <f t="shared" si="2"/>
        <v>14</v>
      </c>
      <c r="B28" s="1"/>
      <c r="C28" s="12" t="s">
        <v>54</v>
      </c>
      <c r="D28" s="1"/>
      <c r="E28" s="13" t="s">
        <v>55</v>
      </c>
      <c r="F28" s="1"/>
      <c r="G28" s="14">
        <v>1824844.05</v>
      </c>
      <c r="H28" s="15"/>
      <c r="I28" s="14">
        <v>238492.09763999993</v>
      </c>
      <c r="J28" s="15"/>
      <c r="K28" s="14">
        <v>0</v>
      </c>
      <c r="L28" s="15"/>
      <c r="M28" s="14">
        <v>0</v>
      </c>
      <c r="N28" s="15"/>
      <c r="O28" s="14">
        <v>-162932.49764000019</v>
      </c>
      <c r="P28" s="15"/>
      <c r="Q28" s="15">
        <f t="shared" si="3"/>
        <v>1900403.65</v>
      </c>
      <c r="R28" s="15"/>
      <c r="S28" s="14">
        <v>1763091.15</v>
      </c>
      <c r="T28" s="15"/>
      <c r="U28" s="15">
        <v>0</v>
      </c>
      <c r="V28" s="15"/>
      <c r="W28" s="15">
        <f t="shared" si="0"/>
        <v>1763091.15</v>
      </c>
      <c r="X28" s="11"/>
      <c r="Y28" t="str">
        <f t="shared" si="5"/>
        <v>363.5101</v>
      </c>
    </row>
    <row r="29" spans="1:25" ht="10.15" customHeight="1" x14ac:dyDescent="0.2">
      <c r="A29" s="24">
        <f t="shared" si="2"/>
        <v>15</v>
      </c>
      <c r="B29" s="1"/>
      <c r="C29" s="12"/>
      <c r="D29" s="1"/>
      <c r="E29" s="13"/>
      <c r="F29" s="1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15"/>
      <c r="W29" s="16"/>
      <c r="X29" s="11"/>
    </row>
    <row r="30" spans="1:25" ht="10.15" customHeight="1" x14ac:dyDescent="0.2">
      <c r="A30" s="24">
        <f t="shared" si="2"/>
        <v>16</v>
      </c>
      <c r="B30" s="1"/>
      <c r="C30" s="12"/>
      <c r="D30" s="1"/>
      <c r="E30" s="13" t="s">
        <v>56</v>
      </c>
      <c r="F30" s="1"/>
      <c r="G30" s="14">
        <f>SUM(G21:G29)</f>
        <v>5830537.0999999996</v>
      </c>
      <c r="H30" s="15"/>
      <c r="I30" s="14">
        <f>SUM(I21:I29)</f>
        <v>573225.33362399996</v>
      </c>
      <c r="J30" s="15"/>
      <c r="K30" s="14">
        <f>SUM(K21:K29)</f>
        <v>-24748.544376000002</v>
      </c>
      <c r="L30" s="15"/>
      <c r="M30" s="14">
        <f>SUM(M21:M29)</f>
        <v>0</v>
      </c>
      <c r="N30" s="15"/>
      <c r="O30" s="14">
        <f>SUM(O21:O29)</f>
        <v>-520583.66924800002</v>
      </c>
      <c r="P30" s="15"/>
      <c r="Q30" s="14">
        <f>SUM(Q21:Q29)</f>
        <v>5858430.2199999997</v>
      </c>
      <c r="R30" s="15"/>
      <c r="S30" s="14">
        <f>SUM(S21:S29)</f>
        <v>5587668.0700000003</v>
      </c>
      <c r="T30" s="15"/>
      <c r="U30" s="14">
        <f>SUM(U21:U29)</f>
        <v>0</v>
      </c>
      <c r="V30" s="15"/>
      <c r="W30" s="14">
        <f>SUM(W21:W29)</f>
        <v>5587668.0700000003</v>
      </c>
      <c r="X30" s="11"/>
    </row>
    <row r="31" spans="1:25" ht="10.15" customHeight="1" x14ac:dyDescent="0.2">
      <c r="A31" s="24">
        <f t="shared" si="2"/>
        <v>17</v>
      </c>
      <c r="B31" s="1"/>
      <c r="C31" s="12"/>
      <c r="D31" s="1"/>
      <c r="E31" s="13"/>
      <c r="F31" s="1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4"/>
      <c r="T31" s="15"/>
      <c r="U31" s="14"/>
      <c r="V31" s="15"/>
      <c r="W31" s="14"/>
      <c r="X31" s="11"/>
    </row>
    <row r="32" spans="1:25" ht="10.15" customHeight="1" x14ac:dyDescent="0.2">
      <c r="A32" s="24">
        <f t="shared" si="2"/>
        <v>18</v>
      </c>
      <c r="B32" s="1"/>
      <c r="C32" s="12" t="s">
        <v>57</v>
      </c>
      <c r="D32" s="1"/>
      <c r="E32" s="13" t="s">
        <v>58</v>
      </c>
      <c r="F32" s="1"/>
      <c r="G32" s="14">
        <v>365055.23000000004</v>
      </c>
      <c r="H32" s="15"/>
      <c r="I32" s="14">
        <v>0</v>
      </c>
      <c r="J32" s="15"/>
      <c r="K32" s="14">
        <v>0</v>
      </c>
      <c r="L32" s="15"/>
      <c r="M32" s="14">
        <v>0</v>
      </c>
      <c r="N32" s="15"/>
      <c r="O32" s="14">
        <v>1956.3999999999414</v>
      </c>
      <c r="P32" s="15"/>
      <c r="Q32" s="15">
        <f t="shared" ref="Q32:Q40" si="6">SUM(G32:P32)</f>
        <v>367011.63</v>
      </c>
      <c r="R32" s="15"/>
      <c r="S32" s="14">
        <v>367011.62999999995</v>
      </c>
      <c r="T32" s="15"/>
      <c r="U32" s="15">
        <v>0</v>
      </c>
      <c r="V32" s="15"/>
      <c r="W32" s="15">
        <f t="shared" si="0"/>
        <v>367011.62999999995</v>
      </c>
      <c r="X32" s="11"/>
      <c r="Y32" t="str">
        <f t="shared" ref="Y32:Y40" si="7">LEFT(C32,3)&amp;101</f>
        <v>374101</v>
      </c>
    </row>
    <row r="33" spans="1:25" ht="10.15" customHeight="1" x14ac:dyDescent="0.2">
      <c r="A33" s="24">
        <f t="shared" si="2"/>
        <v>19</v>
      </c>
      <c r="B33" s="1"/>
      <c r="C33" s="12" t="s">
        <v>59</v>
      </c>
      <c r="D33" s="1"/>
      <c r="E33" s="13" t="s">
        <v>43</v>
      </c>
      <c r="F33" s="1"/>
      <c r="G33" s="14">
        <v>59930.15</v>
      </c>
      <c r="H33" s="15"/>
      <c r="I33" s="14">
        <v>0</v>
      </c>
      <c r="J33" s="15"/>
      <c r="K33" s="14">
        <v>0</v>
      </c>
      <c r="L33" s="15"/>
      <c r="M33" s="14">
        <v>0</v>
      </c>
      <c r="N33" s="15"/>
      <c r="O33" s="14">
        <v>23.160000000003492</v>
      </c>
      <c r="P33" s="15"/>
      <c r="Q33" s="15">
        <f t="shared" si="6"/>
        <v>59953.310000000005</v>
      </c>
      <c r="R33" s="15"/>
      <c r="S33" s="14">
        <v>59953.310000000005</v>
      </c>
      <c r="T33" s="15"/>
      <c r="U33" s="15">
        <v>0</v>
      </c>
      <c r="V33" s="15"/>
      <c r="W33" s="15">
        <f t="shared" si="0"/>
        <v>59953.310000000005</v>
      </c>
      <c r="X33" s="11"/>
      <c r="Y33" t="str">
        <f t="shared" si="7"/>
        <v>375101</v>
      </c>
    </row>
    <row r="34" spans="1:25" ht="10.15" customHeight="1" x14ac:dyDescent="0.2">
      <c r="A34" s="24">
        <f t="shared" si="2"/>
        <v>20</v>
      </c>
      <c r="B34" s="1"/>
      <c r="C34" s="12" t="s">
        <v>60</v>
      </c>
      <c r="D34" s="1"/>
      <c r="E34" s="13" t="s">
        <v>61</v>
      </c>
      <c r="F34" s="1"/>
      <c r="G34" s="14">
        <v>91643331.659999996</v>
      </c>
      <c r="H34" s="15"/>
      <c r="I34" s="14">
        <v>7781951.5300000003</v>
      </c>
      <c r="J34" s="15"/>
      <c r="K34" s="14">
        <v>-68229.680000000008</v>
      </c>
      <c r="L34" s="15"/>
      <c r="M34" s="14">
        <v>0</v>
      </c>
      <c r="N34" s="15"/>
      <c r="O34" s="14">
        <v>36096.480000004172</v>
      </c>
      <c r="P34" s="15"/>
      <c r="Q34" s="15">
        <f t="shared" si="6"/>
        <v>99393149.989999995</v>
      </c>
      <c r="R34" s="15"/>
      <c r="S34" s="14">
        <v>93917149.890000001</v>
      </c>
      <c r="T34" s="15"/>
      <c r="U34" s="15">
        <v>16591623</v>
      </c>
      <c r="V34" s="15"/>
      <c r="W34" s="15">
        <f t="shared" si="0"/>
        <v>110508772.89</v>
      </c>
      <c r="X34" s="11"/>
      <c r="Y34" t="str">
        <f t="shared" si="7"/>
        <v>376101</v>
      </c>
    </row>
    <row r="35" spans="1:25" ht="10.15" customHeight="1" x14ac:dyDescent="0.2">
      <c r="A35" s="24">
        <f t="shared" si="2"/>
        <v>21</v>
      </c>
      <c r="B35" s="1"/>
      <c r="C35" s="12" t="s">
        <v>62</v>
      </c>
      <c r="D35" s="1"/>
      <c r="E35" s="13" t="s">
        <v>63</v>
      </c>
      <c r="F35" s="1"/>
      <c r="G35" s="14">
        <v>3006899.42</v>
      </c>
      <c r="H35" s="15"/>
      <c r="I35" s="14">
        <v>405501.5</v>
      </c>
      <c r="J35" s="15"/>
      <c r="K35" s="14">
        <v>0</v>
      </c>
      <c r="L35" s="15"/>
      <c r="M35" s="14">
        <v>134535.25456800003</v>
      </c>
      <c r="N35" s="15"/>
      <c r="O35" s="14">
        <v>2578.5754320002161</v>
      </c>
      <c r="P35" s="15"/>
      <c r="Q35" s="15">
        <f t="shared" si="6"/>
        <v>3549514.75</v>
      </c>
      <c r="R35" s="15"/>
      <c r="S35" s="14">
        <v>3425799.1</v>
      </c>
      <c r="T35" s="15"/>
      <c r="U35" s="15">
        <v>740634</v>
      </c>
      <c r="V35" s="15"/>
      <c r="W35" s="15">
        <f t="shared" ref="W35:W37" si="8">SUM(S35:V35)</f>
        <v>4166433.1</v>
      </c>
      <c r="X35" s="11"/>
      <c r="Y35" t="str">
        <f t="shared" si="7"/>
        <v>378101</v>
      </c>
    </row>
    <row r="36" spans="1:25" ht="10.15" customHeight="1" x14ac:dyDescent="0.2">
      <c r="A36" s="24">
        <f t="shared" si="2"/>
        <v>22</v>
      </c>
      <c r="B36" s="1"/>
      <c r="C36" s="12" t="s">
        <v>64</v>
      </c>
      <c r="D36" s="1"/>
      <c r="E36" s="13" t="s">
        <v>65</v>
      </c>
      <c r="F36" s="1"/>
      <c r="G36" s="14">
        <v>1721203.7</v>
      </c>
      <c r="H36" s="15"/>
      <c r="I36" s="14">
        <v>0</v>
      </c>
      <c r="J36" s="15"/>
      <c r="K36" s="14">
        <v>0</v>
      </c>
      <c r="L36" s="15"/>
      <c r="M36" s="14">
        <v>0</v>
      </c>
      <c r="N36" s="15"/>
      <c r="O36" s="14">
        <v>1221.4499999999534</v>
      </c>
      <c r="P36" s="15"/>
      <c r="Q36" s="15">
        <f t="shared" si="6"/>
        <v>1722425.15</v>
      </c>
      <c r="R36" s="15"/>
      <c r="S36" s="14">
        <v>1722425.15</v>
      </c>
      <c r="T36" s="15"/>
      <c r="U36" s="15">
        <v>2127192</v>
      </c>
      <c r="V36" s="15"/>
      <c r="W36" s="15">
        <f t="shared" si="8"/>
        <v>3849617.15</v>
      </c>
      <c r="X36" s="11"/>
      <c r="Y36" t="str">
        <f t="shared" si="7"/>
        <v>379101</v>
      </c>
    </row>
    <row r="37" spans="1:25" ht="10.15" customHeight="1" x14ac:dyDescent="0.2">
      <c r="A37" s="24">
        <f t="shared" si="2"/>
        <v>23</v>
      </c>
      <c r="B37" s="1"/>
      <c r="C37" s="12" t="s">
        <v>66</v>
      </c>
      <c r="D37" s="1"/>
      <c r="E37" s="13" t="s">
        <v>67</v>
      </c>
      <c r="F37" s="1"/>
      <c r="G37" s="14">
        <v>75410685.090000004</v>
      </c>
      <c r="H37" s="15"/>
      <c r="I37" s="14">
        <v>5889976.580000001</v>
      </c>
      <c r="J37" s="15"/>
      <c r="K37" s="14">
        <v>-68226.900000000009</v>
      </c>
      <c r="L37" s="15"/>
      <c r="M37" s="14">
        <v>0</v>
      </c>
      <c r="N37" s="15"/>
      <c r="O37" s="14">
        <v>0</v>
      </c>
      <c r="P37" s="15"/>
      <c r="Q37" s="15">
        <f t="shared" si="6"/>
        <v>81232434.769999996</v>
      </c>
      <c r="R37" s="15"/>
      <c r="S37" s="14">
        <v>77295029.709999993</v>
      </c>
      <c r="T37" s="15"/>
      <c r="U37" s="15">
        <v>0</v>
      </c>
      <c r="V37" s="15"/>
      <c r="W37" s="15">
        <f t="shared" si="8"/>
        <v>77295029.709999993</v>
      </c>
      <c r="X37" s="11"/>
      <c r="Y37" t="str">
        <f t="shared" si="7"/>
        <v>380101</v>
      </c>
    </row>
    <row r="38" spans="1:25" ht="10.15" customHeight="1" x14ac:dyDescent="0.2">
      <c r="A38" s="24">
        <f t="shared" si="2"/>
        <v>24</v>
      </c>
      <c r="B38" s="1"/>
      <c r="C38" s="12" t="s">
        <v>68</v>
      </c>
      <c r="D38" s="1"/>
      <c r="E38" s="13" t="s">
        <v>69</v>
      </c>
      <c r="F38" s="1"/>
      <c r="G38" s="14">
        <v>29392167.609999999</v>
      </c>
      <c r="H38" s="15"/>
      <c r="I38" s="14">
        <v>1889808.6265519999</v>
      </c>
      <c r="J38" s="15"/>
      <c r="K38" s="14">
        <v>-427062.69278199994</v>
      </c>
      <c r="L38" s="15"/>
      <c r="M38" s="14">
        <v>0</v>
      </c>
      <c r="N38" s="15"/>
      <c r="O38" s="14">
        <v>357623.34623000026</v>
      </c>
      <c r="P38" s="15"/>
      <c r="Q38" s="15">
        <f t="shared" si="6"/>
        <v>31212536.890000001</v>
      </c>
      <c r="R38" s="15"/>
      <c r="S38" s="14">
        <v>30090324.91</v>
      </c>
      <c r="T38" s="15"/>
      <c r="U38" s="15">
        <v>0</v>
      </c>
      <c r="V38" s="15"/>
      <c r="W38" s="15">
        <f t="shared" si="0"/>
        <v>30090324.91</v>
      </c>
      <c r="X38" s="11"/>
      <c r="Y38" t="str">
        <f t="shared" si="7"/>
        <v>381101</v>
      </c>
    </row>
    <row r="39" spans="1:25" ht="10.15" customHeight="1" x14ac:dyDescent="0.2">
      <c r="A39" s="24">
        <f t="shared" si="2"/>
        <v>25</v>
      </c>
      <c r="B39" s="1"/>
      <c r="C39" s="12" t="s">
        <v>70</v>
      </c>
      <c r="D39" s="1"/>
      <c r="E39" s="13" t="s">
        <v>71</v>
      </c>
      <c r="F39" s="1"/>
      <c r="G39" s="14">
        <v>4768685.67</v>
      </c>
      <c r="H39" s="15"/>
      <c r="I39" s="14">
        <v>322553.73474500002</v>
      </c>
      <c r="J39" s="15"/>
      <c r="K39" s="14">
        <v>22871.225190000001</v>
      </c>
      <c r="L39" s="15"/>
      <c r="M39" s="14">
        <v>0</v>
      </c>
      <c r="N39" s="15"/>
      <c r="O39" s="14">
        <v>58022.030065000989</v>
      </c>
      <c r="P39" s="15"/>
      <c r="Q39" s="15">
        <f t="shared" si="6"/>
        <v>5172132.66</v>
      </c>
      <c r="R39" s="15"/>
      <c r="S39" s="14">
        <v>4991933.8600000003</v>
      </c>
      <c r="T39" s="15"/>
      <c r="U39" s="15">
        <v>0</v>
      </c>
      <c r="V39" s="15"/>
      <c r="W39" s="15">
        <f t="shared" si="0"/>
        <v>4991933.8600000003</v>
      </c>
      <c r="X39" s="11"/>
      <c r="Y39" t="str">
        <f t="shared" si="7"/>
        <v>383101</v>
      </c>
    </row>
    <row r="40" spans="1:25" ht="10.15" customHeight="1" x14ac:dyDescent="0.2">
      <c r="A40" s="24">
        <f t="shared" si="2"/>
        <v>26</v>
      </c>
      <c r="B40" s="1"/>
      <c r="C40" s="12" t="s">
        <v>72</v>
      </c>
      <c r="D40" s="1"/>
      <c r="E40" s="13" t="s">
        <v>73</v>
      </c>
      <c r="F40" s="1"/>
      <c r="G40" s="14">
        <v>333646.38</v>
      </c>
      <c r="H40" s="15"/>
      <c r="I40" s="14">
        <v>45718.131678999991</v>
      </c>
      <c r="J40" s="15"/>
      <c r="K40" s="14">
        <v>0</v>
      </c>
      <c r="L40" s="15"/>
      <c r="M40" s="14">
        <v>-134535.25456800003</v>
      </c>
      <c r="N40" s="15"/>
      <c r="O40" s="14">
        <v>1373.8828890000586</v>
      </c>
      <c r="P40" s="15"/>
      <c r="Q40" s="15">
        <f t="shared" si="6"/>
        <v>246203.14</v>
      </c>
      <c r="R40" s="15"/>
      <c r="S40" s="14">
        <v>264540.03999999998</v>
      </c>
      <c r="T40" s="15"/>
      <c r="U40" s="15">
        <v>0</v>
      </c>
      <c r="V40" s="15"/>
      <c r="W40" s="15">
        <f t="shared" si="0"/>
        <v>264540.03999999998</v>
      </c>
      <c r="X40" s="11"/>
      <c r="Y40" t="str">
        <f t="shared" si="7"/>
        <v>385101</v>
      </c>
    </row>
    <row r="41" spans="1:25" ht="10.15" customHeight="1" x14ac:dyDescent="0.2">
      <c r="A41" s="24">
        <f t="shared" si="2"/>
        <v>27</v>
      </c>
      <c r="B41" s="1"/>
      <c r="C41" s="12"/>
      <c r="D41" s="1"/>
      <c r="E41" s="13"/>
      <c r="F41" s="1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1"/>
    </row>
    <row r="42" spans="1:25" ht="10.15" customHeight="1" x14ac:dyDescent="0.2">
      <c r="A42" s="24">
        <f t="shared" si="2"/>
        <v>28</v>
      </c>
      <c r="B42" s="1"/>
      <c r="C42" s="12"/>
      <c r="D42" s="1"/>
      <c r="E42" s="13" t="s">
        <v>74</v>
      </c>
      <c r="F42" s="1"/>
      <c r="G42" s="14">
        <f>SUM(G32:G41)</f>
        <v>206701604.91</v>
      </c>
      <c r="H42" s="15"/>
      <c r="I42" s="14">
        <f>SUM(I32:I41)</f>
        <v>16335510.102976002</v>
      </c>
      <c r="J42" s="15"/>
      <c r="K42" s="14">
        <f>SUM(K32:K41)</f>
        <v>-540648.04759199999</v>
      </c>
      <c r="L42" s="15"/>
      <c r="M42" s="14">
        <f>SUM(M32:M41)</f>
        <v>0</v>
      </c>
      <c r="N42" s="15"/>
      <c r="O42" s="14">
        <f>SUM(O32:O41)</f>
        <v>458895.32461600559</v>
      </c>
      <c r="P42" s="15"/>
      <c r="Q42" s="14">
        <f>SUM(Q32:Q41)</f>
        <v>222955362.28999999</v>
      </c>
      <c r="R42" s="15"/>
      <c r="S42" s="14">
        <f>SUM(S32:S41)</f>
        <v>212134167.59999999</v>
      </c>
      <c r="T42" s="15"/>
      <c r="U42" s="14">
        <f>SUM(U32:U41)</f>
        <v>19459449</v>
      </c>
      <c r="V42" s="15"/>
      <c r="W42" s="14">
        <f>SUM(W32:W41)</f>
        <v>231593616.59999999</v>
      </c>
      <c r="X42" s="11"/>
    </row>
    <row r="43" spans="1:25" ht="10.15" customHeight="1" x14ac:dyDescent="0.2">
      <c r="A43" s="24">
        <f t="shared" si="2"/>
        <v>29</v>
      </c>
      <c r="B43" s="1"/>
      <c r="C43" s="12"/>
      <c r="D43" s="1"/>
      <c r="E43" s="13"/>
      <c r="F43" s="1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5"/>
      <c r="U43" s="14"/>
      <c r="V43" s="15"/>
      <c r="W43" s="14"/>
      <c r="X43" s="11"/>
    </row>
    <row r="44" spans="1:25" ht="10.15" customHeight="1" x14ac:dyDescent="0.2">
      <c r="A44" s="24">
        <f t="shared" si="2"/>
        <v>30</v>
      </c>
      <c r="B44" s="1"/>
      <c r="C44" s="12" t="s">
        <v>75</v>
      </c>
      <c r="D44" s="1"/>
      <c r="E44" s="13" t="s">
        <v>58</v>
      </c>
      <c r="F44" s="1"/>
      <c r="G44" s="14">
        <v>53712.57</v>
      </c>
      <c r="H44" s="15"/>
      <c r="I44" s="14">
        <v>0</v>
      </c>
      <c r="J44" s="15"/>
      <c r="K44" s="14">
        <v>0</v>
      </c>
      <c r="L44" s="15"/>
      <c r="M44" s="14">
        <v>0</v>
      </c>
      <c r="N44" s="15"/>
      <c r="O44" s="14">
        <v>34.590000000003783</v>
      </c>
      <c r="P44" s="15"/>
      <c r="Q44" s="15">
        <f t="shared" ref="Q44:Q53" si="9">SUM(G44:P44)</f>
        <v>53747.16</v>
      </c>
      <c r="R44" s="15"/>
      <c r="S44" s="14">
        <v>53747.16</v>
      </c>
      <c r="T44" s="15"/>
      <c r="U44" s="15">
        <v>0</v>
      </c>
      <c r="V44" s="15"/>
      <c r="W44" s="15">
        <f t="shared" ref="W44:W53" si="10">SUM(S44:V44)</f>
        <v>53747.16</v>
      </c>
      <c r="X44" s="11"/>
      <c r="Y44" t="str">
        <f t="shared" ref="Y44:Y53" si="11">LEFT(C44,3)&amp;101</f>
        <v>389101</v>
      </c>
    </row>
    <row r="45" spans="1:25" ht="10.15" customHeight="1" x14ac:dyDescent="0.2">
      <c r="A45" s="24">
        <f t="shared" si="2"/>
        <v>31</v>
      </c>
      <c r="B45" s="1"/>
      <c r="C45" s="12" t="s">
        <v>76</v>
      </c>
      <c r="D45" s="1"/>
      <c r="E45" s="13" t="s">
        <v>77</v>
      </c>
      <c r="F45" s="1"/>
      <c r="G45" s="14">
        <v>2763137.87</v>
      </c>
      <c r="H45" s="15"/>
      <c r="I45" s="14">
        <v>8025199.1722590001</v>
      </c>
      <c r="J45" s="15"/>
      <c r="K45" s="14">
        <v>-104258.41</v>
      </c>
      <c r="L45" s="15"/>
      <c r="M45" s="14">
        <v>-3353.5986119999998</v>
      </c>
      <c r="N45" s="15"/>
      <c r="O45" s="14">
        <v>2071.6263529974967</v>
      </c>
      <c r="P45" s="15"/>
      <c r="Q45" s="15">
        <f t="shared" si="9"/>
        <v>10682796.659999998</v>
      </c>
      <c r="R45" s="15"/>
      <c r="S45" s="14">
        <v>6418306.2299999995</v>
      </c>
      <c r="T45" s="15"/>
      <c r="U45" s="15">
        <v>0</v>
      </c>
      <c r="V45" s="15"/>
      <c r="W45" s="15">
        <f t="shared" si="10"/>
        <v>6418306.2299999995</v>
      </c>
      <c r="X45" s="11"/>
      <c r="Y45" t="str">
        <f t="shared" si="11"/>
        <v>390101</v>
      </c>
    </row>
    <row r="46" spans="1:25" ht="10.15" customHeight="1" x14ac:dyDescent="0.2">
      <c r="A46" s="24">
        <f t="shared" si="2"/>
        <v>32</v>
      </c>
      <c r="B46" s="1"/>
      <c r="C46" s="12" t="s">
        <v>78</v>
      </c>
      <c r="D46" s="1"/>
      <c r="E46" s="13" t="s">
        <v>79</v>
      </c>
      <c r="F46" s="1"/>
      <c r="G46" s="14">
        <v>1210756.8700000001</v>
      </c>
      <c r="H46" s="15"/>
      <c r="I46" s="14">
        <v>756288.92811199999</v>
      </c>
      <c r="J46" s="15"/>
      <c r="K46" s="14">
        <v>-249394.889027</v>
      </c>
      <c r="L46" s="15"/>
      <c r="M46" s="14">
        <v>0</v>
      </c>
      <c r="N46" s="15"/>
      <c r="O46" s="14">
        <v>14116.200914999819</v>
      </c>
      <c r="P46" s="15"/>
      <c r="Q46" s="15">
        <f t="shared" si="9"/>
        <v>1731767.1099999999</v>
      </c>
      <c r="R46" s="15"/>
      <c r="S46" s="14">
        <v>1552886.47</v>
      </c>
      <c r="T46" s="15"/>
      <c r="U46" s="15">
        <v>0</v>
      </c>
      <c r="V46" s="15"/>
      <c r="W46" s="15">
        <f t="shared" si="10"/>
        <v>1552886.47</v>
      </c>
      <c r="X46" s="11"/>
      <c r="Y46" t="str">
        <f t="shared" si="11"/>
        <v>391101</v>
      </c>
    </row>
    <row r="47" spans="1:25" ht="10.15" customHeight="1" x14ac:dyDescent="0.2">
      <c r="A47" s="24">
        <f t="shared" si="2"/>
        <v>33</v>
      </c>
      <c r="B47" s="1"/>
      <c r="C47" s="12" t="s">
        <v>80</v>
      </c>
      <c r="D47" s="1"/>
      <c r="E47" s="13" t="s">
        <v>81</v>
      </c>
      <c r="F47" s="1"/>
      <c r="G47" s="14">
        <v>5457937.5600000005</v>
      </c>
      <c r="H47" s="15"/>
      <c r="I47" s="14">
        <v>385655.49723199999</v>
      </c>
      <c r="J47" s="15"/>
      <c r="K47" s="14">
        <v>-131702.92027900001</v>
      </c>
      <c r="L47" s="15"/>
      <c r="M47" s="14">
        <v>0</v>
      </c>
      <c r="N47" s="15"/>
      <c r="O47" s="14">
        <v>2893.5930469997656</v>
      </c>
      <c r="P47" s="15"/>
      <c r="Q47" s="15">
        <f t="shared" si="9"/>
        <v>5714783.7300000004</v>
      </c>
      <c r="R47" s="15"/>
      <c r="S47" s="14">
        <v>5694979.6900000004</v>
      </c>
      <c r="T47" s="15"/>
      <c r="U47" s="15">
        <v>9291.5499999999993</v>
      </c>
      <c r="V47" s="15"/>
      <c r="W47" s="15">
        <f t="shared" si="10"/>
        <v>5704271.2400000002</v>
      </c>
      <c r="X47" s="11"/>
      <c r="Y47" t="str">
        <f t="shared" si="11"/>
        <v>392101</v>
      </c>
    </row>
    <row r="48" spans="1:25" ht="10.15" customHeight="1" x14ac:dyDescent="0.2">
      <c r="A48" s="24">
        <f t="shared" si="2"/>
        <v>34</v>
      </c>
      <c r="B48" s="1"/>
      <c r="C48" s="12" t="s">
        <v>82</v>
      </c>
      <c r="D48" s="1"/>
      <c r="E48" s="13" t="s">
        <v>83</v>
      </c>
      <c r="F48" s="1"/>
      <c r="G48" s="14">
        <v>156047.62</v>
      </c>
      <c r="H48" s="15"/>
      <c r="I48" s="14">
        <v>0</v>
      </c>
      <c r="J48" s="15"/>
      <c r="K48" s="14">
        <v>0</v>
      </c>
      <c r="L48" s="15"/>
      <c r="M48" s="14">
        <v>0</v>
      </c>
      <c r="N48" s="15"/>
      <c r="O48" s="14">
        <v>25.220000000001164</v>
      </c>
      <c r="P48" s="15"/>
      <c r="Q48" s="15">
        <f t="shared" si="9"/>
        <v>156072.84</v>
      </c>
      <c r="R48" s="15"/>
      <c r="S48" s="14">
        <v>156072.84</v>
      </c>
      <c r="T48" s="15"/>
      <c r="U48" s="15">
        <v>0</v>
      </c>
      <c r="V48" s="15"/>
      <c r="W48" s="15">
        <f t="shared" si="10"/>
        <v>156072.84</v>
      </c>
      <c r="X48" s="11"/>
      <c r="Y48" t="str">
        <f t="shared" si="11"/>
        <v>393101</v>
      </c>
    </row>
    <row r="49" spans="1:25" ht="10.15" customHeight="1" x14ac:dyDescent="0.2">
      <c r="A49" s="24">
        <f t="shared" si="2"/>
        <v>35</v>
      </c>
      <c r="B49" s="1"/>
      <c r="C49" s="12" t="s">
        <v>84</v>
      </c>
      <c r="D49" s="1"/>
      <c r="E49" s="13" t="s">
        <v>85</v>
      </c>
      <c r="F49" s="1"/>
      <c r="G49" s="14">
        <v>812700.72</v>
      </c>
      <c r="H49" s="15"/>
      <c r="I49" s="14">
        <v>95716.288789000013</v>
      </c>
      <c r="J49" s="15"/>
      <c r="K49" s="14">
        <v>-47319.156422</v>
      </c>
      <c r="L49" s="15"/>
      <c r="M49" s="14">
        <v>0</v>
      </c>
      <c r="N49" s="15"/>
      <c r="O49" s="14">
        <v>988.3576330000069</v>
      </c>
      <c r="P49" s="15"/>
      <c r="Q49" s="15">
        <f t="shared" si="9"/>
        <v>862086.21</v>
      </c>
      <c r="R49" s="15"/>
      <c r="S49" s="14">
        <v>874216.77</v>
      </c>
      <c r="T49" s="15"/>
      <c r="U49" s="15">
        <v>0</v>
      </c>
      <c r="V49" s="15"/>
      <c r="W49" s="15">
        <f t="shared" si="10"/>
        <v>874216.77</v>
      </c>
      <c r="X49" s="11"/>
      <c r="Y49" t="str">
        <f t="shared" si="11"/>
        <v>394101</v>
      </c>
    </row>
    <row r="50" spans="1:25" ht="10.15" customHeight="1" x14ac:dyDescent="0.2">
      <c r="A50" s="24">
        <f t="shared" si="2"/>
        <v>36</v>
      </c>
      <c r="B50" s="1"/>
      <c r="C50" s="12" t="s">
        <v>86</v>
      </c>
      <c r="D50" s="1"/>
      <c r="E50" s="13" t="s">
        <v>87</v>
      </c>
      <c r="F50" s="1"/>
      <c r="G50" s="14">
        <v>1061.68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12.919999999999845</v>
      </c>
      <c r="P50" s="15"/>
      <c r="Q50" s="15">
        <f t="shared" si="9"/>
        <v>1074.5999999999999</v>
      </c>
      <c r="R50" s="15"/>
      <c r="S50" s="14">
        <v>1074.5999999999999</v>
      </c>
      <c r="T50" s="15"/>
      <c r="U50" s="15">
        <v>0</v>
      </c>
      <c r="V50" s="15"/>
      <c r="W50" s="15">
        <f t="shared" si="10"/>
        <v>1074.5999999999999</v>
      </c>
      <c r="X50" s="11"/>
      <c r="Y50" t="str">
        <f t="shared" si="11"/>
        <v>395101</v>
      </c>
    </row>
    <row r="51" spans="1:25" ht="10.15" customHeight="1" x14ac:dyDescent="0.2">
      <c r="A51" s="24">
        <f t="shared" si="2"/>
        <v>37</v>
      </c>
      <c r="B51" s="1"/>
      <c r="C51" s="12" t="s">
        <v>88</v>
      </c>
      <c r="D51" s="1"/>
      <c r="E51" s="13" t="s">
        <v>89</v>
      </c>
      <c r="F51" s="1"/>
      <c r="G51" s="14">
        <v>1569734.51</v>
      </c>
      <c r="H51" s="15"/>
      <c r="I51" s="14">
        <v>290662.55194000003</v>
      </c>
      <c r="J51" s="15"/>
      <c r="K51" s="14">
        <v>-215752.86255500003</v>
      </c>
      <c r="L51" s="15"/>
      <c r="M51" s="14">
        <v>0</v>
      </c>
      <c r="N51" s="15"/>
      <c r="O51" s="14">
        <v>1108.3806150001474</v>
      </c>
      <c r="P51" s="15"/>
      <c r="Q51" s="15">
        <f t="shared" si="9"/>
        <v>1645752.58</v>
      </c>
      <c r="R51" s="15"/>
      <c r="S51" s="14">
        <v>1756011.78</v>
      </c>
      <c r="T51" s="15"/>
      <c r="U51" s="15">
        <v>54221.33</v>
      </c>
      <c r="V51" s="15"/>
      <c r="W51" s="15">
        <f t="shared" si="10"/>
        <v>1810233.11</v>
      </c>
      <c r="X51" s="11"/>
      <c r="Y51" t="str">
        <f t="shared" si="11"/>
        <v>396101</v>
      </c>
    </row>
    <row r="52" spans="1:25" ht="10.15" customHeight="1" x14ac:dyDescent="0.2">
      <c r="A52" s="24">
        <f t="shared" si="2"/>
        <v>38</v>
      </c>
      <c r="B52" s="1"/>
      <c r="C52" s="12" t="s">
        <v>90</v>
      </c>
      <c r="D52" s="1"/>
      <c r="E52" s="13" t="s">
        <v>91</v>
      </c>
      <c r="F52" s="1"/>
      <c r="G52" s="14">
        <v>662993.51</v>
      </c>
      <c r="H52" s="15"/>
      <c r="I52" s="14">
        <v>6104.3706240000001</v>
      </c>
      <c r="J52" s="15"/>
      <c r="K52" s="14">
        <v>-2826.606205</v>
      </c>
      <c r="L52" s="15"/>
      <c r="M52" s="14">
        <v>0</v>
      </c>
      <c r="N52" s="15"/>
      <c r="O52" s="14">
        <v>7346.3855810000096</v>
      </c>
      <c r="P52" s="15"/>
      <c r="Q52" s="15">
        <f t="shared" si="9"/>
        <v>673617.66</v>
      </c>
      <c r="R52" s="15"/>
      <c r="S52" s="14">
        <v>675464.48</v>
      </c>
      <c r="T52" s="15"/>
      <c r="U52" s="15">
        <v>0</v>
      </c>
      <c r="V52" s="15"/>
      <c r="W52" s="15">
        <f t="shared" si="10"/>
        <v>675464.48</v>
      </c>
      <c r="X52" s="11"/>
      <c r="Y52" t="str">
        <f t="shared" si="11"/>
        <v>397101</v>
      </c>
    </row>
    <row r="53" spans="1:25" ht="10.15" customHeight="1" x14ac:dyDescent="0.2">
      <c r="A53" s="24">
        <f t="shared" si="2"/>
        <v>39</v>
      </c>
      <c r="B53" s="1"/>
      <c r="C53" s="12" t="s">
        <v>92</v>
      </c>
      <c r="D53" s="1"/>
      <c r="E53" s="13" t="s">
        <v>93</v>
      </c>
      <c r="F53" s="1"/>
      <c r="G53" s="14">
        <v>7137.6</v>
      </c>
      <c r="H53" s="15"/>
      <c r="I53" s="14">
        <v>66331.02</v>
      </c>
      <c r="J53" s="15"/>
      <c r="K53" s="14">
        <v>0</v>
      </c>
      <c r="L53" s="15"/>
      <c r="M53" s="14">
        <v>0</v>
      </c>
      <c r="N53" s="15"/>
      <c r="O53" s="14">
        <v>8.069999999992433</v>
      </c>
      <c r="P53" s="15"/>
      <c r="Q53" s="15">
        <f t="shared" si="9"/>
        <v>73476.69</v>
      </c>
      <c r="R53" s="15"/>
      <c r="S53" s="14">
        <v>35360.770000000004</v>
      </c>
      <c r="T53" s="15"/>
      <c r="U53" s="15">
        <v>0</v>
      </c>
      <c r="V53" s="15"/>
      <c r="W53" s="15">
        <f t="shared" si="10"/>
        <v>35360.770000000004</v>
      </c>
      <c r="X53" s="11"/>
      <c r="Y53" t="str">
        <f t="shared" si="11"/>
        <v>398101</v>
      </c>
    </row>
    <row r="54" spans="1:25" ht="10.15" customHeight="1" x14ac:dyDescent="0.2">
      <c r="A54" s="24">
        <f t="shared" si="2"/>
        <v>40</v>
      </c>
      <c r="B54" s="1"/>
      <c r="C54" s="12"/>
      <c r="D54" s="1"/>
      <c r="E54" s="13"/>
      <c r="F54" s="1"/>
      <c r="G54" s="16"/>
      <c r="H54" s="15"/>
      <c r="I54" s="16"/>
      <c r="J54" s="15"/>
      <c r="K54" s="16"/>
      <c r="L54" s="15"/>
      <c r="M54" s="16"/>
      <c r="N54" s="15"/>
      <c r="O54" s="16"/>
      <c r="P54" s="15"/>
      <c r="Q54" s="16"/>
      <c r="R54" s="15"/>
      <c r="S54" s="16"/>
      <c r="T54" s="15"/>
      <c r="U54" s="16"/>
      <c r="V54" s="15"/>
      <c r="W54" s="16"/>
      <c r="X54" s="11"/>
    </row>
    <row r="55" spans="1:25" ht="10.15" customHeight="1" x14ac:dyDescent="0.2">
      <c r="A55" s="24">
        <f t="shared" si="2"/>
        <v>41</v>
      </c>
      <c r="B55" s="1"/>
      <c r="C55" s="12"/>
      <c r="D55" s="1"/>
      <c r="E55" s="13" t="s">
        <v>94</v>
      </c>
      <c r="F55" s="1"/>
      <c r="G55" s="14">
        <f>SUM(G44:G54)</f>
        <v>12695220.51</v>
      </c>
      <c r="H55" s="15"/>
      <c r="I55" s="14">
        <f>SUM(I44:I54)</f>
        <v>9625957.8289559986</v>
      </c>
      <c r="J55" s="15"/>
      <c r="K55" s="14">
        <f>SUM(K44:K54)</f>
        <v>-751254.84448799992</v>
      </c>
      <c r="L55" s="15"/>
      <c r="M55" s="14">
        <f>SUM(M44:M54)</f>
        <v>-3353.5986119999998</v>
      </c>
      <c r="N55" s="15"/>
      <c r="O55" s="14">
        <f>SUM(O44:O54)</f>
        <v>28605.344143997241</v>
      </c>
      <c r="P55" s="15"/>
      <c r="Q55" s="14">
        <f>SUM(Q44:Q54)</f>
        <v>21595175.240000002</v>
      </c>
      <c r="R55" s="15"/>
      <c r="S55" s="14">
        <f>SUM(S44:S54)</f>
        <v>17218120.789999999</v>
      </c>
      <c r="T55" s="15"/>
      <c r="U55" s="14">
        <f>SUM(U44:U54)</f>
        <v>63512.880000000005</v>
      </c>
      <c r="V55" s="15"/>
      <c r="W55" s="14">
        <f>SUM(W44:W54)</f>
        <v>17281633.669999998</v>
      </c>
      <c r="X55" s="11"/>
    </row>
    <row r="56" spans="1:25" ht="10.15" customHeight="1" x14ac:dyDescent="0.2">
      <c r="A56" s="24">
        <f t="shared" si="2"/>
        <v>42</v>
      </c>
      <c r="B56" s="1"/>
      <c r="C56" s="12"/>
      <c r="D56" s="1"/>
      <c r="E56" s="13"/>
      <c r="F56" s="1"/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1"/>
    </row>
    <row r="57" spans="1:25" ht="10.15" customHeight="1" thickBot="1" x14ac:dyDescent="0.25">
      <c r="A57" s="24">
        <f>A56+1</f>
        <v>43</v>
      </c>
      <c r="B57" s="1"/>
      <c r="C57" s="13" t="s">
        <v>95</v>
      </c>
      <c r="D57" s="1"/>
      <c r="E57" s="13"/>
      <c r="F57" s="1"/>
      <c r="G57" s="17">
        <f>SUM(G55,G42,G30,G19)</f>
        <v>228805292.92999998</v>
      </c>
      <c r="H57" s="15"/>
      <c r="I57" s="17">
        <f>SUM(I55,I42,I30,I19)</f>
        <v>27627984.180382002</v>
      </c>
      <c r="J57" s="15"/>
      <c r="K57" s="17">
        <f>SUM(K55,K42,K30,K19)</f>
        <v>-1316651.436456</v>
      </c>
      <c r="L57" s="15"/>
      <c r="M57" s="17">
        <f>SUM(M55,M42,M30,M19)</f>
        <v>-3353.5986119999998</v>
      </c>
      <c r="N57" s="15"/>
      <c r="O57" s="17">
        <f>SUM(O55,O42,O30,O19)</f>
        <v>-20538.615313998424</v>
      </c>
      <c r="P57" s="15"/>
      <c r="Q57" s="17">
        <f>SUM(Q55,Q42,Q30,Q19)</f>
        <v>255092733.46000001</v>
      </c>
      <c r="R57" s="15"/>
      <c r="S57" s="17">
        <f>SUM(S55,S42,S30,S19)</f>
        <v>239016679.85999998</v>
      </c>
      <c r="T57" s="15"/>
      <c r="U57" s="17">
        <f>SUM(U55,U42,U30,U19)</f>
        <v>21855022</v>
      </c>
      <c r="V57" s="15"/>
      <c r="W57" s="17">
        <f>SUM(W55,W42,W30,W19)</f>
        <v>260871701.85999998</v>
      </c>
      <c r="X57" s="11"/>
    </row>
    <row r="58" spans="1:25" ht="10.15" customHeight="1" thickTop="1" x14ac:dyDescent="0.2">
      <c r="A58" s="1"/>
      <c r="B58" s="1"/>
      <c r="C58" s="13"/>
      <c r="D58" s="1"/>
      <c r="E58" s="13"/>
      <c r="F58" s="1"/>
      <c r="G58" s="22"/>
      <c r="H58" s="15"/>
      <c r="I58" s="22"/>
      <c r="J58" s="15"/>
      <c r="K58" s="22"/>
      <c r="L58" s="15"/>
      <c r="M58" s="22"/>
      <c r="N58" s="15"/>
      <c r="O58" s="22"/>
      <c r="P58" s="15"/>
      <c r="Q58" s="22"/>
      <c r="R58" s="15"/>
      <c r="S58" s="22"/>
      <c r="T58" s="15"/>
      <c r="U58" s="22"/>
      <c r="V58" s="15"/>
      <c r="W58" s="22"/>
      <c r="X58" s="11"/>
    </row>
    <row r="59" spans="1:25" ht="10.15" customHeight="1" x14ac:dyDescent="0.2">
      <c r="A59" s="1"/>
      <c r="B59" s="1"/>
      <c r="C59" s="13"/>
      <c r="D59" s="1"/>
      <c r="E59" s="13"/>
      <c r="F59" s="1"/>
      <c r="G59" s="22"/>
      <c r="H59" s="15"/>
      <c r="I59" s="22"/>
      <c r="J59" s="15"/>
      <c r="K59" s="22"/>
      <c r="L59" s="15"/>
      <c r="M59" s="22"/>
      <c r="N59" s="15"/>
      <c r="O59" s="22"/>
      <c r="P59" s="15"/>
      <c r="Q59" s="22"/>
      <c r="R59" s="15"/>
      <c r="S59" s="22"/>
      <c r="T59" s="15"/>
      <c r="U59" s="22"/>
      <c r="V59" s="15"/>
      <c r="W59" s="22"/>
      <c r="X59" s="11"/>
    </row>
    <row r="60" spans="1:25" ht="10.15" customHeight="1" x14ac:dyDescent="0.2">
      <c r="A60" s="1"/>
      <c r="B60" s="1"/>
      <c r="C60" s="13"/>
      <c r="D60" s="1"/>
      <c r="E60" s="13"/>
      <c r="F60" s="1"/>
      <c r="G60" s="22"/>
      <c r="H60" s="15"/>
      <c r="I60" s="22"/>
      <c r="J60" s="15"/>
      <c r="K60" s="22"/>
      <c r="L60" s="15"/>
      <c r="M60" s="22"/>
      <c r="N60" s="15"/>
      <c r="O60" s="22"/>
      <c r="P60" s="15"/>
      <c r="Q60" s="22"/>
      <c r="R60" s="15"/>
      <c r="S60" s="22"/>
      <c r="T60" s="15"/>
      <c r="U60" s="22"/>
      <c r="V60" s="15"/>
      <c r="W60" s="22"/>
      <c r="X60" s="11"/>
    </row>
    <row r="61" spans="1:25" ht="10.15" customHeight="1" x14ac:dyDescent="0.2">
      <c r="A61" s="1"/>
      <c r="B61" s="1"/>
      <c r="C61" s="13"/>
      <c r="D61" s="1"/>
      <c r="E61" s="13"/>
      <c r="F61" s="1"/>
      <c r="G61" s="22"/>
      <c r="H61" s="15"/>
      <c r="I61" s="22"/>
      <c r="J61" s="15"/>
      <c r="K61" s="22"/>
      <c r="L61" s="15"/>
      <c r="M61" s="22"/>
      <c r="N61" s="15"/>
      <c r="O61" s="22"/>
      <c r="P61" s="15"/>
      <c r="Q61" s="22"/>
      <c r="R61" s="15"/>
      <c r="S61" s="22"/>
      <c r="T61" s="15"/>
      <c r="U61" s="22"/>
      <c r="V61" s="15"/>
      <c r="W61" s="22"/>
      <c r="X61" s="11"/>
    </row>
    <row r="62" spans="1:25" ht="10.15" customHeight="1" x14ac:dyDescent="0.2">
      <c r="A62" s="1"/>
      <c r="B62" s="1"/>
      <c r="C62" s="13"/>
      <c r="D62" s="1"/>
      <c r="E62" s="13"/>
      <c r="F62" s="1"/>
      <c r="G62" s="22"/>
      <c r="H62" s="15"/>
      <c r="I62" s="22"/>
      <c r="J62" s="15"/>
      <c r="K62" s="22"/>
      <c r="L62" s="15"/>
      <c r="M62" s="22"/>
      <c r="N62" s="15"/>
      <c r="O62" s="22"/>
      <c r="P62" s="15"/>
      <c r="Q62" s="22"/>
      <c r="R62" s="15"/>
      <c r="S62" s="22"/>
      <c r="T62" s="15"/>
      <c r="U62" s="22"/>
      <c r="V62" s="15"/>
      <c r="W62" s="22"/>
      <c r="X62" s="11"/>
    </row>
    <row r="63" spans="1:25" ht="10.15" customHeight="1" x14ac:dyDescent="0.2">
      <c r="A63" s="1"/>
      <c r="B63" s="1"/>
      <c r="C63" s="13"/>
      <c r="D63" s="1"/>
      <c r="E63" s="13"/>
      <c r="F63" s="1"/>
      <c r="G63" s="22"/>
      <c r="H63" s="15"/>
      <c r="I63" s="22"/>
      <c r="J63" s="15"/>
      <c r="K63" s="22"/>
      <c r="L63" s="15"/>
      <c r="M63" s="22"/>
      <c r="N63" s="15"/>
      <c r="O63" s="22"/>
      <c r="P63" s="15"/>
      <c r="Q63" s="22"/>
      <c r="R63" s="15"/>
      <c r="S63" s="22"/>
      <c r="T63" s="15"/>
      <c r="U63" s="22"/>
      <c r="V63" s="15"/>
      <c r="W63" s="22"/>
      <c r="X63" s="11"/>
    </row>
    <row r="64" spans="1:25" ht="10.15" customHeight="1" x14ac:dyDescent="0.2">
      <c r="A64" s="1"/>
      <c r="B64" s="1"/>
      <c r="C64" s="13"/>
      <c r="D64" s="1"/>
      <c r="E64" s="13"/>
      <c r="F64" s="1"/>
      <c r="G64" s="22"/>
      <c r="H64" s="15"/>
      <c r="I64" s="22"/>
      <c r="J64" s="15"/>
      <c r="K64" s="22"/>
      <c r="L64" s="15"/>
      <c r="M64" s="22"/>
      <c r="N64" s="15"/>
      <c r="O64" s="22"/>
      <c r="P64" s="15"/>
      <c r="Q64" s="22"/>
      <c r="R64" s="15"/>
      <c r="S64" s="22"/>
      <c r="T64" s="15"/>
      <c r="U64" s="22"/>
      <c r="V64" s="15"/>
      <c r="W64" s="22"/>
      <c r="X64" s="11"/>
    </row>
    <row r="65" spans="1:25" ht="10.15" customHeight="1" x14ac:dyDescent="0.2">
      <c r="A65" s="1"/>
      <c r="B65" s="1"/>
      <c r="C65" s="13"/>
      <c r="D65" s="1"/>
      <c r="E65" s="13"/>
      <c r="F65" s="1"/>
      <c r="G65" s="22"/>
      <c r="H65" s="15"/>
      <c r="I65" s="22"/>
      <c r="J65" s="15"/>
      <c r="K65" s="22"/>
      <c r="L65" s="15"/>
      <c r="M65" s="22"/>
      <c r="N65" s="15"/>
      <c r="O65" s="22"/>
      <c r="P65" s="15"/>
      <c r="Q65" s="22"/>
      <c r="R65" s="15"/>
      <c r="S65" s="22"/>
      <c r="T65" s="15"/>
      <c r="U65" s="22"/>
      <c r="V65" s="15"/>
      <c r="W65" s="22"/>
      <c r="X65" s="11"/>
    </row>
    <row r="66" spans="1:25" ht="10.15" customHeight="1" x14ac:dyDescent="0.2">
      <c r="A66" s="1"/>
      <c r="B66" s="1"/>
      <c r="C66" s="13"/>
      <c r="D66" s="1"/>
      <c r="E66" s="13"/>
      <c r="F66" s="1"/>
      <c r="G66" s="22"/>
      <c r="H66" s="15"/>
      <c r="I66" s="22"/>
      <c r="J66" s="15"/>
      <c r="K66" s="22"/>
      <c r="L66" s="15"/>
      <c r="M66" s="22"/>
      <c r="N66" s="15"/>
      <c r="O66" s="22"/>
      <c r="P66" s="15"/>
      <c r="Q66" s="22"/>
      <c r="R66" s="15"/>
      <c r="S66" s="22"/>
      <c r="T66" s="15"/>
      <c r="U66" s="22"/>
      <c r="V66" s="15"/>
      <c r="W66" s="22"/>
      <c r="X66" s="11"/>
    </row>
    <row r="67" spans="1:25" ht="10.15" customHeight="1" x14ac:dyDescent="0.2">
      <c r="A67" s="1"/>
      <c r="B67" s="1"/>
      <c r="C67" s="13"/>
      <c r="D67" s="1"/>
      <c r="E67" s="13"/>
      <c r="F67" s="1"/>
      <c r="G67" s="22"/>
      <c r="H67" s="15"/>
      <c r="I67" s="22"/>
      <c r="J67" s="15"/>
      <c r="K67" s="22"/>
      <c r="L67" s="15"/>
      <c r="M67" s="22"/>
      <c r="N67" s="15"/>
      <c r="O67" s="22"/>
      <c r="P67" s="15"/>
      <c r="Q67" s="22"/>
      <c r="R67" s="15"/>
      <c r="S67" s="22"/>
      <c r="T67" s="15"/>
      <c r="U67" s="22"/>
      <c r="V67" s="15"/>
      <c r="W67" s="22"/>
      <c r="X67" s="11"/>
    </row>
    <row r="68" spans="1:25" ht="10.15" customHeight="1" x14ac:dyDescent="0.2">
      <c r="A68" s="1"/>
      <c r="B68" s="1"/>
      <c r="C68" s="13"/>
      <c r="D68" s="1"/>
      <c r="E68" s="13"/>
      <c r="F68" s="1"/>
      <c r="G68" s="22"/>
      <c r="H68" s="15"/>
      <c r="I68" s="22"/>
      <c r="J68" s="15"/>
      <c r="K68" s="22"/>
      <c r="L68" s="15"/>
      <c r="M68" s="22"/>
      <c r="N68" s="15"/>
      <c r="O68" s="22"/>
      <c r="P68" s="15"/>
      <c r="Q68" s="22"/>
      <c r="R68" s="15"/>
      <c r="S68" s="22"/>
      <c r="T68" s="15"/>
      <c r="U68" s="22"/>
      <c r="V68" s="15"/>
      <c r="W68" s="22"/>
      <c r="X68" s="11"/>
    </row>
    <row r="69" spans="1:25" ht="10.15" customHeight="1" x14ac:dyDescent="0.2">
      <c r="A69" s="1"/>
      <c r="B69" s="1"/>
      <c r="C69" s="13"/>
      <c r="D69" s="1"/>
      <c r="E69" s="13"/>
      <c r="F69" s="1"/>
      <c r="G69" s="22"/>
      <c r="H69" s="15"/>
      <c r="I69" s="22"/>
      <c r="J69" s="15"/>
      <c r="K69" s="22"/>
      <c r="L69" s="15"/>
      <c r="M69" s="22"/>
      <c r="N69" s="15"/>
      <c r="O69" s="22"/>
      <c r="P69" s="15"/>
      <c r="Q69" s="22"/>
      <c r="R69" s="15"/>
      <c r="S69" s="22"/>
      <c r="T69" s="15"/>
      <c r="U69" s="22"/>
      <c r="V69" s="15"/>
      <c r="W69" s="22"/>
      <c r="X69" s="11"/>
    </row>
    <row r="70" spans="1:25" ht="10.15" customHeight="1" x14ac:dyDescent="0.2">
      <c r="A70" s="1"/>
      <c r="B70" s="1"/>
      <c r="C70" s="13"/>
      <c r="D70" s="1"/>
      <c r="E70" s="13"/>
      <c r="F70" s="1"/>
      <c r="G70" s="22"/>
      <c r="H70" s="15"/>
      <c r="I70" s="22"/>
      <c r="J70" s="15"/>
      <c r="K70" s="22" t="s">
        <v>96</v>
      </c>
      <c r="L70" s="15"/>
      <c r="M70" s="22"/>
      <c r="N70" s="15"/>
      <c r="O70" s="22"/>
      <c r="P70" s="15"/>
      <c r="Q70" s="22"/>
      <c r="R70" s="15"/>
      <c r="S70" s="22"/>
      <c r="T70" s="15"/>
      <c r="U70" s="22"/>
      <c r="V70" s="15"/>
      <c r="W70" s="22"/>
      <c r="X70" s="11"/>
    </row>
    <row r="71" spans="1:25" ht="23.25" customHeight="1" x14ac:dyDescent="0.2">
      <c r="A71" s="1"/>
      <c r="B71" s="1"/>
      <c r="C71" s="13"/>
      <c r="D71" s="1"/>
      <c r="E71" s="13"/>
      <c r="F71" s="1"/>
      <c r="G71" s="22"/>
      <c r="H71" s="15"/>
      <c r="I71" s="22"/>
      <c r="J71" s="15"/>
      <c r="K71" s="23" t="s">
        <v>97</v>
      </c>
      <c r="L71" s="15"/>
      <c r="M71" s="22"/>
      <c r="N71" s="15"/>
      <c r="O71" s="22"/>
      <c r="P71" s="15"/>
      <c r="Q71" s="22"/>
      <c r="R71" s="15"/>
      <c r="S71" s="22"/>
      <c r="T71" s="15"/>
      <c r="U71" s="22"/>
      <c r="V71" s="15"/>
      <c r="W71" s="22"/>
      <c r="X71" s="11"/>
    </row>
    <row r="72" spans="1:25" ht="10.15" customHeight="1" x14ac:dyDescent="0.2">
      <c r="A72" s="25">
        <f>A57+1</f>
        <v>44</v>
      </c>
      <c r="B72" s="1"/>
      <c r="C72" s="21" t="s">
        <v>98</v>
      </c>
      <c r="D72" s="1"/>
      <c r="E72" s="1"/>
      <c r="F72" s="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1"/>
    </row>
    <row r="73" spans="1:25" ht="10.15" customHeight="1" x14ac:dyDescent="0.2">
      <c r="A73" s="25">
        <f t="shared" si="2"/>
        <v>45</v>
      </c>
      <c r="B73" s="1"/>
      <c r="C73" s="12" t="s">
        <v>33</v>
      </c>
      <c r="D73" s="1"/>
      <c r="E73" s="13" t="s">
        <v>34</v>
      </c>
      <c r="F73" s="1"/>
      <c r="G73" s="14">
        <v>0</v>
      </c>
      <c r="H73" s="15"/>
      <c r="I73" s="14">
        <v>0</v>
      </c>
      <c r="J73" s="15"/>
      <c r="K73" s="14">
        <v>0</v>
      </c>
      <c r="L73" s="15"/>
      <c r="M73" s="14">
        <v>0</v>
      </c>
      <c r="N73" s="15"/>
      <c r="O73" s="14">
        <v>0</v>
      </c>
      <c r="P73" s="15"/>
      <c r="Q73" s="15">
        <f t="shared" ref="Q73:Q75" si="12">SUM(G73:P73)</f>
        <v>0</v>
      </c>
      <c r="R73" s="15"/>
      <c r="S73" s="14">
        <v>0</v>
      </c>
      <c r="T73" s="15"/>
      <c r="U73" s="15">
        <v>0</v>
      </c>
      <c r="V73" s="15"/>
      <c r="W73" s="15">
        <f>SUM(S73:V73)</f>
        <v>0</v>
      </c>
      <c r="X73" s="11"/>
      <c r="Y73" t="str">
        <f>LEFT(C73,3)&amp;106</f>
        <v>301106</v>
      </c>
    </row>
    <row r="74" spans="1:25" ht="10.15" customHeight="1" x14ac:dyDescent="0.2">
      <c r="A74" s="25">
        <f t="shared" si="2"/>
        <v>46</v>
      </c>
      <c r="B74" s="1"/>
      <c r="C74" s="12" t="s">
        <v>35</v>
      </c>
      <c r="D74" s="1"/>
      <c r="E74" s="13" t="s">
        <v>36</v>
      </c>
      <c r="F74" s="1"/>
      <c r="G74" s="14">
        <v>0</v>
      </c>
      <c r="H74" s="15"/>
      <c r="I74" s="14">
        <v>0</v>
      </c>
      <c r="J74" s="15"/>
      <c r="K74" s="14">
        <v>0</v>
      </c>
      <c r="L74" s="15"/>
      <c r="M74" s="14">
        <v>0</v>
      </c>
      <c r="N74" s="15"/>
      <c r="O74" s="14">
        <v>0</v>
      </c>
      <c r="P74" s="15"/>
      <c r="Q74" s="15">
        <f t="shared" si="12"/>
        <v>0</v>
      </c>
      <c r="R74" s="15"/>
      <c r="S74" s="14">
        <v>0</v>
      </c>
      <c r="T74" s="15"/>
      <c r="U74" s="15">
        <v>0</v>
      </c>
      <c r="V74" s="15"/>
      <c r="W74" s="15">
        <f t="shared" ref="W74:W75" si="13">SUM(S74:V74)</f>
        <v>0</v>
      </c>
      <c r="X74" s="11"/>
      <c r="Y74" t="str">
        <f t="shared" ref="Y74:Y75" si="14">LEFT(C74,3)&amp;106</f>
        <v>302106</v>
      </c>
    </row>
    <row r="75" spans="1:25" ht="10.15" customHeight="1" x14ac:dyDescent="0.2">
      <c r="A75" s="25">
        <f t="shared" si="2"/>
        <v>47</v>
      </c>
      <c r="B75" s="1"/>
      <c r="C75" s="12" t="s">
        <v>37</v>
      </c>
      <c r="D75" s="1"/>
      <c r="E75" s="13" t="s">
        <v>38</v>
      </c>
      <c r="F75" s="1"/>
      <c r="G75" s="14">
        <v>1087459.31</v>
      </c>
      <c r="H75" s="15"/>
      <c r="I75" s="14">
        <v>-939360.28965899977</v>
      </c>
      <c r="J75" s="15"/>
      <c r="K75" s="14">
        <v>0</v>
      </c>
      <c r="L75" s="15"/>
      <c r="M75" s="14">
        <v>0</v>
      </c>
      <c r="N75" s="15"/>
      <c r="O75" s="14">
        <v>13231.429658999725</v>
      </c>
      <c r="P75" s="15"/>
      <c r="Q75" s="15">
        <f t="shared" si="12"/>
        <v>161330.45000000001</v>
      </c>
      <c r="R75" s="15"/>
      <c r="S75" s="14">
        <v>760489.83000000007</v>
      </c>
      <c r="T75" s="15"/>
      <c r="U75" s="15">
        <v>0</v>
      </c>
      <c r="V75" s="15"/>
      <c r="W75" s="15">
        <f t="shared" si="13"/>
        <v>760489.83000000007</v>
      </c>
      <c r="X75" s="11"/>
      <c r="Y75" t="str">
        <f t="shared" si="14"/>
        <v>303106</v>
      </c>
    </row>
    <row r="76" spans="1:25" ht="10.15" customHeight="1" x14ac:dyDescent="0.2">
      <c r="A76" s="25">
        <f t="shared" si="2"/>
        <v>48</v>
      </c>
      <c r="B76" s="1"/>
      <c r="C76" s="12"/>
      <c r="D76" s="1"/>
      <c r="E76" s="13"/>
      <c r="F76" s="1"/>
      <c r="G76" s="16"/>
      <c r="H76" s="15"/>
      <c r="I76" s="16"/>
      <c r="J76" s="15"/>
      <c r="K76" s="16"/>
      <c r="L76" s="15"/>
      <c r="M76" s="18"/>
      <c r="N76" s="15"/>
      <c r="O76" s="18"/>
      <c r="P76" s="15"/>
      <c r="Q76" s="18"/>
      <c r="R76" s="15"/>
      <c r="S76" s="16"/>
      <c r="T76" s="15"/>
      <c r="U76" s="16"/>
      <c r="V76" s="15"/>
      <c r="W76" s="16"/>
      <c r="X76" s="11"/>
    </row>
    <row r="77" spans="1:25" ht="10.15" customHeight="1" x14ac:dyDescent="0.2">
      <c r="A77" s="25">
        <f t="shared" si="2"/>
        <v>49</v>
      </c>
      <c r="B77" s="1"/>
      <c r="C77" s="12"/>
      <c r="D77" s="1"/>
      <c r="E77" s="13" t="s">
        <v>39</v>
      </c>
      <c r="F77" s="1"/>
      <c r="G77" s="14">
        <f>SUM(G73:G76)</f>
        <v>1087459.31</v>
      </c>
      <c r="H77" s="15"/>
      <c r="I77" s="14">
        <f>SUM(I73:I76)</f>
        <v>-939360.28965899977</v>
      </c>
      <c r="J77" s="15"/>
      <c r="K77" s="14">
        <f>SUM(K73:K76)</f>
        <v>0</v>
      </c>
      <c r="L77" s="15"/>
      <c r="M77" s="14">
        <f>SUM(M73:M76)</f>
        <v>0</v>
      </c>
      <c r="N77" s="15"/>
      <c r="O77" s="14">
        <f>SUM(O73:O76)</f>
        <v>13231.429658999725</v>
      </c>
      <c r="P77" s="15"/>
      <c r="Q77" s="14">
        <f>SUM(Q73:Q76)</f>
        <v>161330.45000000001</v>
      </c>
      <c r="R77" s="15"/>
      <c r="S77" s="14">
        <f>SUM(S73:S76)</f>
        <v>760489.83000000007</v>
      </c>
      <c r="T77" s="15"/>
      <c r="U77" s="14">
        <f>SUM(U73:U76)</f>
        <v>0</v>
      </c>
      <c r="V77" s="15"/>
      <c r="W77" s="14">
        <f>SUM(W73:W76)</f>
        <v>760489.83000000007</v>
      </c>
      <c r="X77" s="11"/>
    </row>
    <row r="78" spans="1:25" ht="10.15" customHeight="1" x14ac:dyDescent="0.2">
      <c r="A78" s="25">
        <f t="shared" si="2"/>
        <v>50</v>
      </c>
      <c r="B78" s="1"/>
      <c r="C78" s="12"/>
      <c r="D78" s="1"/>
      <c r="E78" s="13"/>
      <c r="F78" s="1"/>
      <c r="G78" s="14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5"/>
      <c r="U78" s="14"/>
      <c r="V78" s="15"/>
      <c r="W78" s="14"/>
      <c r="X78" s="11"/>
    </row>
    <row r="79" spans="1:25" ht="10.15" customHeight="1" x14ac:dyDescent="0.2">
      <c r="A79" s="25">
        <f t="shared" si="2"/>
        <v>51</v>
      </c>
      <c r="B79" s="1"/>
      <c r="C79" s="12" t="s">
        <v>40</v>
      </c>
      <c r="D79" s="1"/>
      <c r="E79" s="13" t="s">
        <v>41</v>
      </c>
      <c r="F79" s="1"/>
      <c r="G79" s="14">
        <v>0</v>
      </c>
      <c r="H79" s="15"/>
      <c r="I79" s="14">
        <v>0</v>
      </c>
      <c r="J79" s="15"/>
      <c r="K79" s="14">
        <v>0</v>
      </c>
      <c r="L79" s="15"/>
      <c r="M79" s="14">
        <v>0</v>
      </c>
      <c r="N79" s="15"/>
      <c r="O79" s="14">
        <v>0</v>
      </c>
      <c r="P79" s="15"/>
      <c r="Q79" s="15">
        <f t="shared" ref="Q79:Q86" si="15">SUM(G79:P79)</f>
        <v>0</v>
      </c>
      <c r="R79" s="15"/>
      <c r="S79" s="14">
        <v>0</v>
      </c>
      <c r="T79" s="15"/>
      <c r="U79" s="15">
        <v>0</v>
      </c>
      <c r="V79" s="15"/>
      <c r="W79" s="15">
        <f t="shared" ref="W79:W86" si="16">SUM(S79:V79)</f>
        <v>0</v>
      </c>
      <c r="X79" s="11"/>
      <c r="Y79" t="str">
        <f t="shared" ref="Y79:Y81" si="17">LEFT(C79,3)&amp;106</f>
        <v>360106</v>
      </c>
    </row>
    <row r="80" spans="1:25" ht="10.15" customHeight="1" x14ac:dyDescent="0.2">
      <c r="A80" s="25">
        <f t="shared" si="2"/>
        <v>52</v>
      </c>
      <c r="B80" s="1"/>
      <c r="C80" s="12" t="s">
        <v>42</v>
      </c>
      <c r="D80" s="1"/>
      <c r="E80" s="13" t="s">
        <v>43</v>
      </c>
      <c r="F80" s="1"/>
      <c r="G80" s="14">
        <v>32598.670000000002</v>
      </c>
      <c r="H80" s="15"/>
      <c r="I80" s="14">
        <v>-23907.405456000004</v>
      </c>
      <c r="J80" s="15"/>
      <c r="K80" s="14">
        <v>0</v>
      </c>
      <c r="L80" s="15"/>
      <c r="M80" s="14">
        <v>0</v>
      </c>
      <c r="N80" s="15"/>
      <c r="O80" s="14">
        <v>-2910.5945439999978</v>
      </c>
      <c r="P80" s="15"/>
      <c r="Q80" s="15">
        <f t="shared" si="15"/>
        <v>5780.67</v>
      </c>
      <c r="R80" s="15"/>
      <c r="S80" s="14">
        <v>18851</v>
      </c>
      <c r="T80" s="15"/>
      <c r="U80" s="15">
        <v>0</v>
      </c>
      <c r="V80" s="15"/>
      <c r="W80" s="15">
        <f t="shared" si="16"/>
        <v>18851</v>
      </c>
      <c r="X80" s="11"/>
      <c r="Y80" t="str">
        <f t="shared" si="17"/>
        <v>361106</v>
      </c>
    </row>
    <row r="81" spans="1:25" ht="10.15" customHeight="1" x14ac:dyDescent="0.2">
      <c r="A81" s="25">
        <f t="shared" si="2"/>
        <v>53</v>
      </c>
      <c r="B81" s="1"/>
      <c r="C81" s="12" t="s">
        <v>44</v>
      </c>
      <c r="D81" s="1"/>
      <c r="E81" s="13" t="s">
        <v>45</v>
      </c>
      <c r="F81" s="1"/>
      <c r="G81" s="14">
        <v>5343.13</v>
      </c>
      <c r="H81" s="15"/>
      <c r="I81" s="14">
        <v>-4866.0646319999996</v>
      </c>
      <c r="J81" s="15"/>
      <c r="K81" s="14">
        <v>0</v>
      </c>
      <c r="L81" s="15"/>
      <c r="M81" s="14">
        <v>0</v>
      </c>
      <c r="N81" s="15"/>
      <c r="O81" s="14">
        <v>-477.06536800000049</v>
      </c>
      <c r="P81" s="15"/>
      <c r="Q81" s="15">
        <f t="shared" si="15"/>
        <v>0</v>
      </c>
      <c r="R81" s="15"/>
      <c r="S81" s="14">
        <v>2433.0300000000002</v>
      </c>
      <c r="T81" s="15"/>
      <c r="U81" s="15">
        <v>0</v>
      </c>
      <c r="V81" s="15"/>
      <c r="W81" s="15">
        <f t="shared" si="16"/>
        <v>2433.0300000000002</v>
      </c>
      <c r="X81" s="11"/>
      <c r="Y81" t="str">
        <f t="shared" si="17"/>
        <v>362106</v>
      </c>
    </row>
    <row r="82" spans="1:25" ht="10.15" customHeight="1" x14ac:dyDescent="0.2">
      <c r="A82" s="25">
        <f t="shared" si="2"/>
        <v>54</v>
      </c>
      <c r="B82" s="1"/>
      <c r="C82" s="12" t="s">
        <v>46</v>
      </c>
      <c r="D82" s="1"/>
      <c r="E82" s="13" t="s">
        <v>47</v>
      </c>
      <c r="F82" s="1"/>
      <c r="G82" s="14">
        <v>187110.80000000002</v>
      </c>
      <c r="H82" s="15"/>
      <c r="I82" s="14">
        <v>-158505.46876799996</v>
      </c>
      <c r="J82" s="15"/>
      <c r="K82" s="14">
        <v>0</v>
      </c>
      <c r="L82" s="15"/>
      <c r="M82" s="14">
        <v>0</v>
      </c>
      <c r="N82" s="15"/>
      <c r="O82" s="14">
        <v>-16706.321232000053</v>
      </c>
      <c r="P82" s="15"/>
      <c r="Q82" s="15">
        <f t="shared" si="15"/>
        <v>11899.010000000002</v>
      </c>
      <c r="R82" s="15"/>
      <c r="S82" s="14">
        <v>71536.45</v>
      </c>
      <c r="T82" s="15"/>
      <c r="U82" s="15">
        <v>0</v>
      </c>
      <c r="V82" s="15"/>
      <c r="W82" s="15">
        <f t="shared" si="16"/>
        <v>71536.45</v>
      </c>
      <c r="X82" s="11"/>
      <c r="Y82" t="str">
        <f>LEFT(C82,5)&amp;106</f>
        <v>363.0106</v>
      </c>
    </row>
    <row r="83" spans="1:25" ht="10.15" customHeight="1" x14ac:dyDescent="0.2">
      <c r="A83" s="25">
        <f t="shared" si="2"/>
        <v>55</v>
      </c>
      <c r="B83" s="1"/>
      <c r="C83" s="12" t="s">
        <v>48</v>
      </c>
      <c r="D83" s="1"/>
      <c r="E83" s="13" t="s">
        <v>49</v>
      </c>
      <c r="F83" s="1"/>
      <c r="G83" s="14">
        <v>67515.66</v>
      </c>
      <c r="H83" s="15"/>
      <c r="I83" s="14">
        <v>-49776.272136</v>
      </c>
      <c r="J83" s="15"/>
      <c r="K83" s="14">
        <v>0</v>
      </c>
      <c r="L83" s="15"/>
      <c r="M83" s="14">
        <v>0</v>
      </c>
      <c r="N83" s="15"/>
      <c r="O83" s="14">
        <v>-6028.1878640000032</v>
      </c>
      <c r="P83" s="15"/>
      <c r="Q83" s="15">
        <f t="shared" si="15"/>
        <v>11711.2</v>
      </c>
      <c r="R83" s="15"/>
      <c r="S83" s="14">
        <v>27284.73</v>
      </c>
      <c r="T83" s="15"/>
      <c r="U83" s="15">
        <v>0</v>
      </c>
      <c r="V83" s="15"/>
      <c r="W83" s="15">
        <f t="shared" si="16"/>
        <v>27284.73</v>
      </c>
      <c r="X83" s="11"/>
      <c r="Y83" t="str">
        <f t="shared" ref="Y83:Y86" si="18">LEFT(C83,5)&amp;106</f>
        <v>363.1106</v>
      </c>
    </row>
    <row r="84" spans="1:25" ht="10.15" customHeight="1" x14ac:dyDescent="0.2">
      <c r="A84" s="25">
        <f t="shared" si="2"/>
        <v>56</v>
      </c>
      <c r="B84" s="1"/>
      <c r="C84" s="12" t="s">
        <v>50</v>
      </c>
      <c r="D84" s="1"/>
      <c r="E84" s="13" t="s">
        <v>51</v>
      </c>
      <c r="F84" s="1"/>
      <c r="G84" s="14">
        <v>1427.1100000000001</v>
      </c>
      <c r="H84" s="15"/>
      <c r="I84" s="14">
        <v>-1299.6884880000002</v>
      </c>
      <c r="J84" s="15"/>
      <c r="K84" s="14">
        <v>0</v>
      </c>
      <c r="L84" s="15"/>
      <c r="M84" s="14">
        <v>0</v>
      </c>
      <c r="N84" s="15"/>
      <c r="O84" s="14">
        <v>-127.42151199999989</v>
      </c>
      <c r="P84" s="15"/>
      <c r="Q84" s="15">
        <f t="shared" si="15"/>
        <v>0</v>
      </c>
      <c r="R84" s="15"/>
      <c r="S84" s="14">
        <v>775.84</v>
      </c>
      <c r="T84" s="15"/>
      <c r="U84" s="15">
        <v>0</v>
      </c>
      <c r="V84" s="15"/>
      <c r="W84" s="15">
        <f t="shared" si="16"/>
        <v>775.84</v>
      </c>
      <c r="X84" s="11"/>
      <c r="Y84" t="str">
        <f t="shared" si="18"/>
        <v>363.2106</v>
      </c>
    </row>
    <row r="85" spans="1:25" ht="10.15" customHeight="1" x14ac:dyDescent="0.2">
      <c r="A85" s="25">
        <f t="shared" si="2"/>
        <v>57</v>
      </c>
      <c r="B85" s="1"/>
      <c r="C85" s="12" t="s">
        <v>52</v>
      </c>
      <c r="D85" s="1"/>
      <c r="E85" s="13" t="s">
        <v>53</v>
      </c>
      <c r="F85" s="1"/>
      <c r="G85" s="14">
        <v>64523.450000000004</v>
      </c>
      <c r="H85" s="15"/>
      <c r="I85" s="14">
        <v>-58762.432152000001</v>
      </c>
      <c r="J85" s="15"/>
      <c r="K85" s="14">
        <v>0</v>
      </c>
      <c r="L85" s="15"/>
      <c r="M85" s="14">
        <v>0</v>
      </c>
      <c r="N85" s="15"/>
      <c r="O85" s="14">
        <v>-5761.0178480000031</v>
      </c>
      <c r="P85" s="15"/>
      <c r="Q85" s="15">
        <f t="shared" si="15"/>
        <v>0</v>
      </c>
      <c r="R85" s="15"/>
      <c r="S85" s="14">
        <v>25971.9</v>
      </c>
      <c r="T85" s="15"/>
      <c r="U85" s="15">
        <v>0</v>
      </c>
      <c r="V85" s="15"/>
      <c r="W85" s="15">
        <f t="shared" si="16"/>
        <v>25971.9</v>
      </c>
      <c r="X85" s="11"/>
      <c r="Y85" t="str">
        <f t="shared" si="18"/>
        <v>363.3106</v>
      </c>
    </row>
    <row r="86" spans="1:25" ht="10.15" customHeight="1" x14ac:dyDescent="0.2">
      <c r="A86" s="25">
        <f t="shared" si="2"/>
        <v>58</v>
      </c>
      <c r="B86" s="1"/>
      <c r="C86" s="12" t="s">
        <v>54</v>
      </c>
      <c r="D86" s="1"/>
      <c r="E86" s="13" t="s">
        <v>55</v>
      </c>
      <c r="F86" s="1"/>
      <c r="G86" s="14">
        <v>260875.22</v>
      </c>
      <c r="H86" s="15"/>
      <c r="I86" s="14">
        <v>-237582.78681599995</v>
      </c>
      <c r="J86" s="15"/>
      <c r="K86" s="14">
        <v>0</v>
      </c>
      <c r="L86" s="15"/>
      <c r="M86" s="14">
        <v>0</v>
      </c>
      <c r="N86" s="15"/>
      <c r="O86" s="14">
        <v>-23292.433184000052</v>
      </c>
      <c r="P86" s="15"/>
      <c r="Q86" s="15">
        <f t="shared" si="15"/>
        <v>0</v>
      </c>
      <c r="R86" s="15"/>
      <c r="S86" s="14">
        <v>135602.57</v>
      </c>
      <c r="T86" s="15"/>
      <c r="U86" s="15">
        <v>0</v>
      </c>
      <c r="V86" s="15"/>
      <c r="W86" s="15">
        <f t="shared" si="16"/>
        <v>135602.57</v>
      </c>
      <c r="X86" s="11"/>
      <c r="Y86" t="str">
        <f t="shared" si="18"/>
        <v>363.5106</v>
      </c>
    </row>
    <row r="87" spans="1:25" ht="10.15" customHeight="1" x14ac:dyDescent="0.2">
      <c r="A87" s="25">
        <f t="shared" si="2"/>
        <v>59</v>
      </c>
      <c r="B87" s="1"/>
      <c r="C87" s="12"/>
      <c r="D87" s="1"/>
      <c r="E87" s="13"/>
      <c r="F87" s="1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1"/>
    </row>
    <row r="88" spans="1:25" ht="10.15" customHeight="1" x14ac:dyDescent="0.2">
      <c r="A88" s="25">
        <f t="shared" si="2"/>
        <v>60</v>
      </c>
      <c r="B88" s="1"/>
      <c r="C88" s="12"/>
      <c r="D88" s="1"/>
      <c r="E88" s="13" t="s">
        <v>56</v>
      </c>
      <c r="F88" s="1"/>
      <c r="G88" s="14">
        <f>SUM(G79:G87)</f>
        <v>619394.04</v>
      </c>
      <c r="H88" s="15"/>
      <c r="I88" s="14">
        <f>SUM(I79:I87)</f>
        <v>-534700.11844799994</v>
      </c>
      <c r="J88" s="15"/>
      <c r="K88" s="14">
        <f>SUM(K79:K87)</f>
        <v>0</v>
      </c>
      <c r="L88" s="15"/>
      <c r="M88" s="14">
        <f>SUM(M79:M87)</f>
        <v>0</v>
      </c>
      <c r="N88" s="15"/>
      <c r="O88" s="14">
        <f>SUM(O79:O87)</f>
        <v>-55303.041552000112</v>
      </c>
      <c r="P88" s="15"/>
      <c r="Q88" s="14">
        <f>SUM(Q79:Q87)</f>
        <v>29390.880000000001</v>
      </c>
      <c r="R88" s="15"/>
      <c r="S88" s="14">
        <f>SUM(S79:S87)</f>
        <v>282455.52</v>
      </c>
      <c r="T88" s="15"/>
      <c r="U88" s="14">
        <f>SUM(U79:U87)</f>
        <v>0</v>
      </c>
      <c r="V88" s="15"/>
      <c r="W88" s="14">
        <f>SUM(W79:W87)</f>
        <v>282455.52</v>
      </c>
      <c r="X88" s="11"/>
    </row>
    <row r="89" spans="1:25" ht="10.15" customHeight="1" x14ac:dyDescent="0.2">
      <c r="A89" s="25">
        <f t="shared" si="2"/>
        <v>61</v>
      </c>
      <c r="B89" s="1"/>
      <c r="C89" s="12"/>
      <c r="D89" s="1"/>
      <c r="E89" s="13"/>
      <c r="F89" s="1"/>
      <c r="G89" s="1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/>
      <c r="T89" s="15"/>
      <c r="U89" s="14"/>
      <c r="V89" s="15"/>
      <c r="W89" s="14"/>
      <c r="X89" s="11"/>
    </row>
    <row r="90" spans="1:25" ht="10.15" customHeight="1" x14ac:dyDescent="0.2">
      <c r="A90" s="25">
        <f t="shared" si="2"/>
        <v>62</v>
      </c>
      <c r="B90" s="1"/>
      <c r="C90" s="12" t="s">
        <v>57</v>
      </c>
      <c r="D90" s="1"/>
      <c r="E90" s="13" t="s">
        <v>58</v>
      </c>
      <c r="F90" s="1"/>
      <c r="G90" s="14">
        <v>0</v>
      </c>
      <c r="H90" s="15"/>
      <c r="I90" s="14">
        <v>0</v>
      </c>
      <c r="J90" s="15"/>
      <c r="K90" s="14">
        <v>0</v>
      </c>
      <c r="L90" s="15"/>
      <c r="M90" s="14">
        <v>0</v>
      </c>
      <c r="N90" s="15"/>
      <c r="O90" s="14">
        <v>0</v>
      </c>
      <c r="P90" s="15"/>
      <c r="Q90" s="15">
        <f t="shared" ref="Q90:Q98" si="19">SUM(G90:P90)</f>
        <v>0</v>
      </c>
      <c r="R90" s="15"/>
      <c r="S90" s="14">
        <v>0</v>
      </c>
      <c r="T90" s="15"/>
      <c r="U90" s="15">
        <v>0</v>
      </c>
      <c r="V90" s="15"/>
      <c r="W90" s="15">
        <f t="shared" ref="W90:W98" si="20">SUM(S90:V90)</f>
        <v>0</v>
      </c>
      <c r="X90" s="11"/>
      <c r="Y90" t="str">
        <f t="shared" ref="Y90:Y98" si="21">LEFT(C90,3)&amp;106</f>
        <v>374106</v>
      </c>
    </row>
    <row r="91" spans="1:25" ht="10.15" customHeight="1" x14ac:dyDescent="0.2">
      <c r="A91" s="25">
        <f t="shared" si="2"/>
        <v>63</v>
      </c>
      <c r="B91" s="1"/>
      <c r="C91" s="12" t="s">
        <v>59</v>
      </c>
      <c r="D91" s="1"/>
      <c r="E91" s="13" t="s">
        <v>43</v>
      </c>
      <c r="F91" s="1"/>
      <c r="G91" s="14">
        <v>0</v>
      </c>
      <c r="H91" s="15"/>
      <c r="I91" s="14">
        <v>0</v>
      </c>
      <c r="J91" s="15"/>
      <c r="K91" s="14">
        <v>0</v>
      </c>
      <c r="L91" s="15"/>
      <c r="M91" s="14">
        <v>0</v>
      </c>
      <c r="N91" s="15"/>
      <c r="O91" s="14">
        <v>0</v>
      </c>
      <c r="P91" s="15"/>
      <c r="Q91" s="15">
        <f t="shared" si="19"/>
        <v>0</v>
      </c>
      <c r="R91" s="15"/>
      <c r="S91" s="14">
        <v>0</v>
      </c>
      <c r="T91" s="15"/>
      <c r="U91" s="15">
        <v>0</v>
      </c>
      <c r="V91" s="15"/>
      <c r="W91" s="15">
        <f t="shared" si="20"/>
        <v>0</v>
      </c>
      <c r="X91" s="11"/>
      <c r="Y91" t="str">
        <f t="shared" si="21"/>
        <v>375106</v>
      </c>
    </row>
    <row r="92" spans="1:25" ht="10.15" customHeight="1" x14ac:dyDescent="0.2">
      <c r="A92" s="25">
        <f t="shared" si="2"/>
        <v>64</v>
      </c>
      <c r="B92" s="1"/>
      <c r="C92" s="12" t="s">
        <v>60</v>
      </c>
      <c r="D92" s="1"/>
      <c r="E92" s="13" t="s">
        <v>61</v>
      </c>
      <c r="F92" s="1"/>
      <c r="G92" s="14">
        <v>3502343.77</v>
      </c>
      <c r="H92" s="15"/>
      <c r="I92" s="14">
        <v>-2498224.0199999996</v>
      </c>
      <c r="J92" s="15"/>
      <c r="K92" s="14">
        <v>0</v>
      </c>
      <c r="L92" s="15"/>
      <c r="M92" s="14">
        <v>0</v>
      </c>
      <c r="N92" s="15"/>
      <c r="O92" s="14">
        <v>0</v>
      </c>
      <c r="P92" s="15"/>
      <c r="Q92" s="15">
        <f t="shared" si="19"/>
        <v>1004119.7500000005</v>
      </c>
      <c r="R92" s="15"/>
      <c r="S92" s="14">
        <v>3665760.29</v>
      </c>
      <c r="T92" s="15"/>
      <c r="U92" s="15">
        <v>0</v>
      </c>
      <c r="V92" s="15"/>
      <c r="W92" s="15">
        <f t="shared" si="20"/>
        <v>3665760.29</v>
      </c>
      <c r="X92" s="11"/>
      <c r="Y92" t="str">
        <f t="shared" si="21"/>
        <v>376106</v>
      </c>
    </row>
    <row r="93" spans="1:25" ht="10.15" customHeight="1" x14ac:dyDescent="0.2">
      <c r="A93" s="25">
        <f t="shared" si="2"/>
        <v>65</v>
      </c>
      <c r="B93" s="1"/>
      <c r="C93" s="12" t="s">
        <v>62</v>
      </c>
      <c r="D93" s="1"/>
      <c r="E93" s="13" t="s">
        <v>63</v>
      </c>
      <c r="F93" s="1"/>
      <c r="G93" s="14">
        <v>220285.12</v>
      </c>
      <c r="H93" s="15"/>
      <c r="I93" s="14">
        <v>30347.79</v>
      </c>
      <c r="J93" s="15"/>
      <c r="K93" s="14">
        <v>0</v>
      </c>
      <c r="L93" s="15"/>
      <c r="M93" s="14">
        <v>0</v>
      </c>
      <c r="N93" s="15"/>
      <c r="O93" s="14">
        <v>0</v>
      </c>
      <c r="P93" s="15"/>
      <c r="Q93" s="15">
        <f t="shared" si="19"/>
        <v>250632.91</v>
      </c>
      <c r="R93" s="15"/>
      <c r="S93" s="14">
        <v>210784.74</v>
      </c>
      <c r="T93" s="15"/>
      <c r="U93" s="15">
        <v>0</v>
      </c>
      <c r="V93" s="15"/>
      <c r="W93" s="15">
        <f t="shared" si="20"/>
        <v>210784.74</v>
      </c>
      <c r="X93" s="11"/>
      <c r="Y93" t="str">
        <f t="shared" si="21"/>
        <v>378106</v>
      </c>
    </row>
    <row r="94" spans="1:25" ht="10.15" customHeight="1" x14ac:dyDescent="0.2">
      <c r="A94" s="25">
        <f t="shared" si="2"/>
        <v>66</v>
      </c>
      <c r="B94" s="1"/>
      <c r="C94" s="12" t="s">
        <v>64</v>
      </c>
      <c r="D94" s="1"/>
      <c r="E94" s="13" t="s">
        <v>65</v>
      </c>
      <c r="F94" s="1"/>
      <c r="G94" s="14">
        <v>41955.26</v>
      </c>
      <c r="H94" s="15"/>
      <c r="I94" s="14">
        <v>2956.2000000000003</v>
      </c>
      <c r="J94" s="15"/>
      <c r="K94" s="14">
        <v>0</v>
      </c>
      <c r="L94" s="15"/>
      <c r="M94" s="14">
        <v>0</v>
      </c>
      <c r="N94" s="15"/>
      <c r="O94" s="14">
        <v>0</v>
      </c>
      <c r="P94" s="15"/>
      <c r="Q94" s="15">
        <f t="shared" si="19"/>
        <v>44911.46</v>
      </c>
      <c r="R94" s="15"/>
      <c r="S94" s="14">
        <v>43679.71</v>
      </c>
      <c r="T94" s="15"/>
      <c r="U94" s="15">
        <v>0</v>
      </c>
      <c r="V94" s="15"/>
      <c r="W94" s="15">
        <f t="shared" si="20"/>
        <v>43679.71</v>
      </c>
      <c r="X94" s="11"/>
      <c r="Y94" t="str">
        <f t="shared" si="21"/>
        <v>379106</v>
      </c>
    </row>
    <row r="95" spans="1:25" ht="10.15" customHeight="1" x14ac:dyDescent="0.2">
      <c r="A95" s="25">
        <f t="shared" ref="A95:A172" si="22">A94+1</f>
        <v>67</v>
      </c>
      <c r="B95" s="1"/>
      <c r="C95" s="12" t="s">
        <v>66</v>
      </c>
      <c r="D95" s="1"/>
      <c r="E95" s="13" t="s">
        <v>67</v>
      </c>
      <c r="F95" s="1"/>
      <c r="G95" s="14">
        <v>307987.43</v>
      </c>
      <c r="H95" s="15"/>
      <c r="I95" s="14">
        <v>-71364.199999999939</v>
      </c>
      <c r="J95" s="15"/>
      <c r="K95" s="14">
        <v>0</v>
      </c>
      <c r="L95" s="15"/>
      <c r="M95" s="14">
        <v>0</v>
      </c>
      <c r="N95" s="15"/>
      <c r="O95" s="14">
        <v>0</v>
      </c>
      <c r="P95" s="15"/>
      <c r="Q95" s="15">
        <f t="shared" si="19"/>
        <v>236623.23000000004</v>
      </c>
      <c r="R95" s="15"/>
      <c r="S95" s="14">
        <v>761194.33</v>
      </c>
      <c r="T95" s="15"/>
      <c r="U95" s="15">
        <v>0</v>
      </c>
      <c r="V95" s="15"/>
      <c r="W95" s="15">
        <f t="shared" si="20"/>
        <v>761194.33</v>
      </c>
      <c r="X95" s="11"/>
      <c r="Y95" t="str">
        <f t="shared" si="21"/>
        <v>380106</v>
      </c>
    </row>
    <row r="96" spans="1:25" ht="10.15" customHeight="1" x14ac:dyDescent="0.2">
      <c r="A96" s="25">
        <f t="shared" si="22"/>
        <v>68</v>
      </c>
      <c r="B96" s="1"/>
      <c r="C96" s="12" t="s">
        <v>68</v>
      </c>
      <c r="D96" s="1"/>
      <c r="E96" s="13" t="s">
        <v>69</v>
      </c>
      <c r="F96" s="1"/>
      <c r="G96" s="14">
        <v>134780.36000000002</v>
      </c>
      <c r="H96" s="15"/>
      <c r="I96" s="14">
        <v>1712052.4159199998</v>
      </c>
      <c r="J96" s="15"/>
      <c r="K96" s="14">
        <v>0</v>
      </c>
      <c r="L96" s="15"/>
      <c r="M96" s="14">
        <v>0</v>
      </c>
      <c r="N96" s="15"/>
      <c r="O96" s="14">
        <v>1639.9140800000168</v>
      </c>
      <c r="P96" s="15"/>
      <c r="Q96" s="15">
        <f t="shared" si="19"/>
        <v>1848472.69</v>
      </c>
      <c r="R96" s="15"/>
      <c r="S96" s="14">
        <v>952688.66</v>
      </c>
      <c r="T96" s="15"/>
      <c r="U96" s="15">
        <v>0</v>
      </c>
      <c r="V96" s="15"/>
      <c r="W96" s="15">
        <f t="shared" si="20"/>
        <v>952688.66</v>
      </c>
      <c r="X96" s="11"/>
      <c r="Y96" t="str">
        <f t="shared" si="21"/>
        <v>381106</v>
      </c>
    </row>
    <row r="97" spans="1:25" ht="10.15" customHeight="1" x14ac:dyDescent="0.2">
      <c r="A97" s="25">
        <f t="shared" si="22"/>
        <v>69</v>
      </c>
      <c r="B97" s="1"/>
      <c r="C97" s="12" t="s">
        <v>70</v>
      </c>
      <c r="D97" s="1"/>
      <c r="E97" s="13" t="s">
        <v>71</v>
      </c>
      <c r="F97" s="1"/>
      <c r="G97" s="14">
        <v>0</v>
      </c>
      <c r="H97" s="15"/>
      <c r="I97" s="14">
        <v>-3.637978807091713E-12</v>
      </c>
      <c r="J97" s="15"/>
      <c r="K97" s="14">
        <v>0</v>
      </c>
      <c r="L97" s="15"/>
      <c r="M97" s="14">
        <v>0</v>
      </c>
      <c r="N97" s="15"/>
      <c r="O97" s="14">
        <v>3.637978807091713E-12</v>
      </c>
      <c r="P97" s="15"/>
      <c r="Q97" s="15">
        <f t="shared" si="19"/>
        <v>0</v>
      </c>
      <c r="R97" s="15"/>
      <c r="S97" s="14">
        <v>14414.08</v>
      </c>
      <c r="T97" s="15"/>
      <c r="U97" s="15">
        <v>0</v>
      </c>
      <c r="V97" s="15"/>
      <c r="W97" s="15">
        <f t="shared" si="20"/>
        <v>14414.08</v>
      </c>
      <c r="X97" s="11"/>
      <c r="Y97" t="str">
        <f t="shared" si="21"/>
        <v>383106</v>
      </c>
    </row>
    <row r="98" spans="1:25" ht="10.15" customHeight="1" x14ac:dyDescent="0.2">
      <c r="A98" s="25">
        <f t="shared" si="22"/>
        <v>70</v>
      </c>
      <c r="B98" s="1"/>
      <c r="C98" s="12" t="s">
        <v>72</v>
      </c>
      <c r="D98" s="1"/>
      <c r="E98" s="13" t="s">
        <v>73</v>
      </c>
      <c r="F98" s="1"/>
      <c r="G98" s="14">
        <v>393429.54000000004</v>
      </c>
      <c r="H98" s="15"/>
      <c r="I98" s="14">
        <v>-381593.77</v>
      </c>
      <c r="J98" s="15"/>
      <c r="K98" s="14">
        <v>0</v>
      </c>
      <c r="L98" s="15"/>
      <c r="M98" s="14">
        <v>0</v>
      </c>
      <c r="N98" s="15"/>
      <c r="O98" s="14">
        <v>143.99999999998181</v>
      </c>
      <c r="P98" s="15"/>
      <c r="Q98" s="15">
        <f t="shared" si="19"/>
        <v>11979.77</v>
      </c>
      <c r="R98" s="15"/>
      <c r="S98" s="14">
        <v>44409.72</v>
      </c>
      <c r="T98" s="15"/>
      <c r="U98" s="15">
        <v>0</v>
      </c>
      <c r="V98" s="15"/>
      <c r="W98" s="15">
        <f t="shared" si="20"/>
        <v>44409.72</v>
      </c>
      <c r="X98" s="11"/>
      <c r="Y98" t="str">
        <f t="shared" si="21"/>
        <v>385106</v>
      </c>
    </row>
    <row r="99" spans="1:25" ht="10.15" customHeight="1" x14ac:dyDescent="0.2">
      <c r="A99" s="25">
        <f t="shared" si="22"/>
        <v>71</v>
      </c>
      <c r="B99" s="1"/>
      <c r="C99" s="12"/>
      <c r="D99" s="1"/>
      <c r="E99" s="13"/>
      <c r="F99" s="1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  <c r="V99" s="15"/>
      <c r="W99" s="16"/>
      <c r="X99" s="11"/>
    </row>
    <row r="100" spans="1:25" ht="10.15" customHeight="1" x14ac:dyDescent="0.2">
      <c r="A100" s="25">
        <f t="shared" si="22"/>
        <v>72</v>
      </c>
      <c r="B100" s="1"/>
      <c r="C100" s="12"/>
      <c r="D100" s="1"/>
      <c r="E100" s="13" t="s">
        <v>74</v>
      </c>
      <c r="F100" s="1"/>
      <c r="G100" s="14">
        <f>SUM(G90:G99)</f>
        <v>4600781.4800000004</v>
      </c>
      <c r="H100" s="15"/>
      <c r="I100" s="14">
        <f>SUM(I90:I99)</f>
        <v>-1205825.5840799992</v>
      </c>
      <c r="J100" s="15"/>
      <c r="K100" s="14">
        <f>SUM(K90:K99)</f>
        <v>0</v>
      </c>
      <c r="L100" s="15"/>
      <c r="M100" s="14">
        <f>SUM(M90:M99)</f>
        <v>0</v>
      </c>
      <c r="N100" s="15"/>
      <c r="O100" s="14">
        <f>SUM(O90:O99)</f>
        <v>1783.9140800000023</v>
      </c>
      <c r="P100" s="15"/>
      <c r="Q100" s="14">
        <f>SUM(Q90:Q99)</f>
        <v>3396739.81</v>
      </c>
      <c r="R100" s="15"/>
      <c r="S100" s="14">
        <f>SUM(S90:S99)</f>
        <v>5692931.5300000003</v>
      </c>
      <c r="T100" s="15"/>
      <c r="U100" s="14">
        <f>SUM(U90:U99)</f>
        <v>0</v>
      </c>
      <c r="V100" s="15"/>
      <c r="W100" s="14">
        <f>SUM(W90:W99)</f>
        <v>5692931.5300000003</v>
      </c>
      <c r="X100" s="11"/>
    </row>
    <row r="101" spans="1:25" ht="10.15" customHeight="1" x14ac:dyDescent="0.2">
      <c r="A101" s="25">
        <f t="shared" si="22"/>
        <v>73</v>
      </c>
      <c r="B101" s="1"/>
      <c r="C101" s="12"/>
      <c r="D101" s="1"/>
      <c r="E101" s="13"/>
      <c r="F101" s="1"/>
      <c r="G101" s="1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/>
      <c r="T101" s="15"/>
      <c r="U101" s="14"/>
      <c r="V101" s="15"/>
      <c r="W101" s="14"/>
      <c r="X101" s="11"/>
    </row>
    <row r="102" spans="1:25" ht="10.15" customHeight="1" x14ac:dyDescent="0.2">
      <c r="A102" s="25">
        <f t="shared" si="22"/>
        <v>74</v>
      </c>
      <c r="B102" s="1"/>
      <c r="C102" s="12" t="s">
        <v>75</v>
      </c>
      <c r="D102" s="1"/>
      <c r="E102" s="13" t="s">
        <v>58</v>
      </c>
      <c r="F102" s="1"/>
      <c r="G102" s="14">
        <v>0</v>
      </c>
      <c r="H102" s="15"/>
      <c r="I102" s="14">
        <v>0</v>
      </c>
      <c r="J102" s="15"/>
      <c r="K102" s="14">
        <v>0</v>
      </c>
      <c r="L102" s="15"/>
      <c r="M102" s="14">
        <v>0</v>
      </c>
      <c r="N102" s="15"/>
      <c r="O102" s="14">
        <v>0</v>
      </c>
      <c r="P102" s="15"/>
      <c r="Q102" s="15">
        <f t="shared" ref="Q102:Q111" si="23">SUM(G102:P102)</f>
        <v>0</v>
      </c>
      <c r="R102" s="15"/>
      <c r="S102" s="14">
        <v>0</v>
      </c>
      <c r="T102" s="15"/>
      <c r="U102" s="15">
        <v>0</v>
      </c>
      <c r="V102" s="15"/>
      <c r="W102" s="15">
        <f t="shared" ref="W102:W111" si="24">SUM(S102:V102)</f>
        <v>0</v>
      </c>
      <c r="X102" s="11"/>
      <c r="Y102" t="str">
        <f t="shared" ref="Y102:Y111" si="25">LEFT(C102,3)&amp;106</f>
        <v>389106</v>
      </c>
    </row>
    <row r="103" spans="1:25" ht="10.15" customHeight="1" x14ac:dyDescent="0.2">
      <c r="A103" s="25">
        <f t="shared" si="22"/>
        <v>75</v>
      </c>
      <c r="B103" s="1"/>
      <c r="C103" s="12" t="s">
        <v>76</v>
      </c>
      <c r="D103" s="1"/>
      <c r="E103" s="13" t="s">
        <v>77</v>
      </c>
      <c r="F103" s="1"/>
      <c r="G103" s="14">
        <v>7168116.9500000002</v>
      </c>
      <c r="H103" s="15"/>
      <c r="I103" s="14">
        <v>-7134363.5599999996</v>
      </c>
      <c r="J103" s="15"/>
      <c r="K103" s="14">
        <v>0</v>
      </c>
      <c r="L103" s="15"/>
      <c r="M103" s="14">
        <v>0</v>
      </c>
      <c r="N103" s="15"/>
      <c r="O103" s="14">
        <v>-5.9662852436304092E-10</v>
      </c>
      <c r="P103" s="15"/>
      <c r="Q103" s="15">
        <f t="shared" si="23"/>
        <v>33753.39</v>
      </c>
      <c r="R103" s="15"/>
      <c r="S103" s="14">
        <v>3853505.2199999997</v>
      </c>
      <c r="T103" s="15"/>
      <c r="U103" s="15">
        <v>0</v>
      </c>
      <c r="V103" s="15"/>
      <c r="W103" s="15">
        <f t="shared" si="24"/>
        <v>3853505.2199999997</v>
      </c>
      <c r="X103" s="11"/>
      <c r="Y103" t="str">
        <f t="shared" si="25"/>
        <v>390106</v>
      </c>
    </row>
    <row r="104" spans="1:25" ht="10.15" customHeight="1" x14ac:dyDescent="0.2">
      <c r="A104" s="25">
        <f t="shared" si="22"/>
        <v>76</v>
      </c>
      <c r="B104" s="1"/>
      <c r="C104" s="12" t="s">
        <v>78</v>
      </c>
      <c r="D104" s="1"/>
      <c r="E104" s="13" t="s">
        <v>79</v>
      </c>
      <c r="F104" s="1"/>
      <c r="G104" s="14">
        <v>1300591.96</v>
      </c>
      <c r="H104" s="15"/>
      <c r="I104" s="14">
        <v>-1133176.441194</v>
      </c>
      <c r="J104" s="15"/>
      <c r="K104" s="14">
        <v>0</v>
      </c>
      <c r="L104" s="15"/>
      <c r="M104" s="14">
        <v>0</v>
      </c>
      <c r="N104" s="15"/>
      <c r="O104" s="14">
        <v>4020.5011939998949</v>
      </c>
      <c r="P104" s="15"/>
      <c r="Q104" s="15">
        <f t="shared" si="23"/>
        <v>171436.0199999999</v>
      </c>
      <c r="R104" s="15"/>
      <c r="S104" s="14">
        <v>757065.99</v>
      </c>
      <c r="T104" s="15"/>
      <c r="U104" s="15">
        <v>0</v>
      </c>
      <c r="V104" s="15"/>
      <c r="W104" s="15">
        <f t="shared" si="24"/>
        <v>757065.99</v>
      </c>
      <c r="X104" s="11"/>
      <c r="Y104" t="str">
        <f t="shared" si="25"/>
        <v>391106</v>
      </c>
    </row>
    <row r="105" spans="1:25" ht="10.15" customHeight="1" x14ac:dyDescent="0.2">
      <c r="A105" s="25">
        <f t="shared" si="22"/>
        <v>77</v>
      </c>
      <c r="B105" s="1"/>
      <c r="C105" s="12" t="s">
        <v>80</v>
      </c>
      <c r="D105" s="1"/>
      <c r="E105" s="13" t="s">
        <v>81</v>
      </c>
      <c r="F105" s="1"/>
      <c r="G105" s="14">
        <v>38693.590000000004</v>
      </c>
      <c r="H105" s="15"/>
      <c r="I105" s="14">
        <v>64655.639879999995</v>
      </c>
      <c r="J105" s="15"/>
      <c r="K105" s="14">
        <v>0</v>
      </c>
      <c r="L105" s="15"/>
      <c r="M105" s="14">
        <v>0</v>
      </c>
      <c r="N105" s="15"/>
      <c r="O105" s="14">
        <v>459.06012000000101</v>
      </c>
      <c r="P105" s="15"/>
      <c r="Q105" s="15">
        <f t="shared" si="23"/>
        <v>103808.29</v>
      </c>
      <c r="R105" s="15"/>
      <c r="S105" s="14">
        <v>91711.299999999988</v>
      </c>
      <c r="T105" s="15"/>
      <c r="U105" s="15">
        <v>0</v>
      </c>
      <c r="V105" s="15"/>
      <c r="W105" s="15">
        <f t="shared" si="24"/>
        <v>91711.299999999988</v>
      </c>
      <c r="X105" s="11"/>
      <c r="Y105" t="str">
        <f t="shared" si="25"/>
        <v>392106</v>
      </c>
    </row>
    <row r="106" spans="1:25" ht="10.15" customHeight="1" x14ac:dyDescent="0.2">
      <c r="A106" s="25">
        <f t="shared" si="22"/>
        <v>78</v>
      </c>
      <c r="B106" s="1"/>
      <c r="C106" s="12" t="s">
        <v>82</v>
      </c>
      <c r="D106" s="1"/>
      <c r="E106" s="13" t="s">
        <v>83</v>
      </c>
      <c r="F106" s="1"/>
      <c r="G106" s="14">
        <v>0</v>
      </c>
      <c r="H106" s="15"/>
      <c r="I106" s="14">
        <v>0</v>
      </c>
      <c r="J106" s="15"/>
      <c r="K106" s="14">
        <v>0</v>
      </c>
      <c r="L106" s="15"/>
      <c r="M106" s="14">
        <v>0</v>
      </c>
      <c r="N106" s="15"/>
      <c r="O106" s="14">
        <v>0</v>
      </c>
      <c r="P106" s="15"/>
      <c r="Q106" s="15">
        <f t="shared" si="23"/>
        <v>0</v>
      </c>
      <c r="R106" s="15"/>
      <c r="S106" s="14">
        <v>0</v>
      </c>
      <c r="T106" s="15"/>
      <c r="U106" s="15">
        <v>0</v>
      </c>
      <c r="V106" s="15"/>
      <c r="W106" s="15">
        <f t="shared" si="24"/>
        <v>0</v>
      </c>
      <c r="X106" s="11"/>
      <c r="Y106" t="str">
        <f t="shared" si="25"/>
        <v>393106</v>
      </c>
    </row>
    <row r="107" spans="1:25" ht="10.15" customHeight="1" x14ac:dyDescent="0.2">
      <c r="A107" s="25">
        <f t="shared" si="22"/>
        <v>79</v>
      </c>
      <c r="B107" s="1"/>
      <c r="C107" s="12" t="s">
        <v>84</v>
      </c>
      <c r="D107" s="1"/>
      <c r="E107" s="13" t="s">
        <v>85</v>
      </c>
      <c r="F107" s="1"/>
      <c r="G107" s="14">
        <v>25756.670000000002</v>
      </c>
      <c r="H107" s="15"/>
      <c r="I107" s="14">
        <v>101077.390934</v>
      </c>
      <c r="J107" s="15"/>
      <c r="K107" s="14">
        <v>0</v>
      </c>
      <c r="L107" s="15"/>
      <c r="M107" s="14">
        <v>0</v>
      </c>
      <c r="N107" s="15"/>
      <c r="O107" s="14">
        <v>264.04906600000686</v>
      </c>
      <c r="P107" s="15"/>
      <c r="Q107" s="15">
        <f t="shared" si="23"/>
        <v>127098.11</v>
      </c>
      <c r="R107" s="15"/>
      <c r="S107" s="14">
        <v>84832.930000000008</v>
      </c>
      <c r="T107" s="15"/>
      <c r="U107" s="15">
        <v>0</v>
      </c>
      <c r="V107" s="15"/>
      <c r="W107" s="15">
        <f t="shared" si="24"/>
        <v>84832.930000000008</v>
      </c>
      <c r="X107" s="11"/>
      <c r="Y107" t="str">
        <f t="shared" si="25"/>
        <v>394106</v>
      </c>
    </row>
    <row r="108" spans="1:25" ht="10.15" customHeight="1" x14ac:dyDescent="0.2">
      <c r="A108" s="25">
        <f t="shared" si="22"/>
        <v>80</v>
      </c>
      <c r="B108" s="1"/>
      <c r="C108" s="12" t="s">
        <v>86</v>
      </c>
      <c r="D108" s="1"/>
      <c r="E108" s="13" t="s">
        <v>87</v>
      </c>
      <c r="F108" s="1"/>
      <c r="G108" s="14">
        <v>0</v>
      </c>
      <c r="H108" s="15"/>
      <c r="I108" s="14">
        <v>0</v>
      </c>
      <c r="J108" s="15"/>
      <c r="K108" s="14">
        <v>0</v>
      </c>
      <c r="L108" s="15"/>
      <c r="M108" s="14">
        <v>0</v>
      </c>
      <c r="N108" s="15"/>
      <c r="O108" s="14">
        <v>0</v>
      </c>
      <c r="P108" s="15"/>
      <c r="Q108" s="15">
        <f t="shared" si="23"/>
        <v>0</v>
      </c>
      <c r="R108" s="15"/>
      <c r="S108" s="14">
        <v>0</v>
      </c>
      <c r="T108" s="15"/>
      <c r="U108" s="15">
        <v>0</v>
      </c>
      <c r="V108" s="15"/>
      <c r="W108" s="15">
        <f t="shared" si="24"/>
        <v>0</v>
      </c>
      <c r="X108" s="11"/>
      <c r="Y108" t="str">
        <f t="shared" si="25"/>
        <v>395106</v>
      </c>
    </row>
    <row r="109" spans="1:25" ht="10.15" customHeight="1" x14ac:dyDescent="0.2">
      <c r="A109" s="25">
        <f t="shared" si="22"/>
        <v>81</v>
      </c>
      <c r="B109" s="1"/>
      <c r="C109" s="12" t="s">
        <v>88</v>
      </c>
      <c r="D109" s="1"/>
      <c r="E109" s="13" t="s">
        <v>89</v>
      </c>
      <c r="F109" s="1"/>
      <c r="G109" s="14">
        <v>6405.03</v>
      </c>
      <c r="H109" s="15"/>
      <c r="I109" s="14">
        <v>306744.98120400001</v>
      </c>
      <c r="J109" s="15"/>
      <c r="K109" s="14">
        <v>0</v>
      </c>
      <c r="L109" s="15"/>
      <c r="M109" s="14">
        <v>0</v>
      </c>
      <c r="N109" s="15"/>
      <c r="O109" s="14">
        <v>75.288795999949798</v>
      </c>
      <c r="P109" s="15"/>
      <c r="Q109" s="15">
        <f t="shared" si="23"/>
        <v>313225.3</v>
      </c>
      <c r="R109" s="15"/>
      <c r="S109" s="14">
        <v>47511.450000000004</v>
      </c>
      <c r="T109" s="15"/>
      <c r="U109" s="15">
        <v>0</v>
      </c>
      <c r="V109" s="15"/>
      <c r="W109" s="15">
        <f t="shared" si="24"/>
        <v>47511.450000000004</v>
      </c>
      <c r="X109" s="11"/>
      <c r="Y109" t="str">
        <f t="shared" si="25"/>
        <v>396106</v>
      </c>
    </row>
    <row r="110" spans="1:25" ht="10.15" customHeight="1" x14ac:dyDescent="0.2">
      <c r="A110" s="25">
        <f t="shared" si="22"/>
        <v>82</v>
      </c>
      <c r="B110" s="1"/>
      <c r="C110" s="12" t="s">
        <v>90</v>
      </c>
      <c r="D110" s="1"/>
      <c r="E110" s="13" t="s">
        <v>91</v>
      </c>
      <c r="F110" s="1"/>
      <c r="G110" s="14">
        <v>87529.01</v>
      </c>
      <c r="H110" s="15"/>
      <c r="I110" s="14">
        <v>-84425.176934999996</v>
      </c>
      <c r="J110" s="15"/>
      <c r="K110" s="14">
        <v>0</v>
      </c>
      <c r="L110" s="15"/>
      <c r="M110" s="14">
        <v>0</v>
      </c>
      <c r="N110" s="15"/>
      <c r="O110" s="14">
        <v>1064.9869350000008</v>
      </c>
      <c r="P110" s="15"/>
      <c r="Q110" s="15">
        <f t="shared" si="23"/>
        <v>4168.82</v>
      </c>
      <c r="R110" s="15"/>
      <c r="S110" s="14">
        <v>31311.39</v>
      </c>
      <c r="T110" s="15"/>
      <c r="U110" s="15">
        <v>0</v>
      </c>
      <c r="V110" s="15"/>
      <c r="W110" s="15">
        <f t="shared" si="24"/>
        <v>31311.39</v>
      </c>
      <c r="X110" s="11"/>
      <c r="Y110" t="str">
        <f t="shared" si="25"/>
        <v>397106</v>
      </c>
    </row>
    <row r="111" spans="1:25" ht="10.15" customHeight="1" x14ac:dyDescent="0.2">
      <c r="A111" s="25">
        <f t="shared" si="22"/>
        <v>83</v>
      </c>
      <c r="B111" s="1"/>
      <c r="C111" s="12" t="s">
        <v>92</v>
      </c>
      <c r="D111" s="1"/>
      <c r="E111" s="13" t="s">
        <v>93</v>
      </c>
      <c r="F111" s="1"/>
      <c r="G111" s="14">
        <v>0</v>
      </c>
      <c r="H111" s="15"/>
      <c r="I111" s="14">
        <v>8259.035613</v>
      </c>
      <c r="J111" s="15"/>
      <c r="K111" s="14">
        <v>0</v>
      </c>
      <c r="L111" s="15"/>
      <c r="M111" s="14">
        <v>0</v>
      </c>
      <c r="N111" s="15"/>
      <c r="O111" s="14">
        <v>4.3870000008610077E-3</v>
      </c>
      <c r="P111" s="15"/>
      <c r="Q111" s="15">
        <f t="shared" si="23"/>
        <v>8259.0400000000009</v>
      </c>
      <c r="R111" s="15"/>
      <c r="S111" s="14">
        <v>688.25</v>
      </c>
      <c r="T111" s="15"/>
      <c r="U111" s="15">
        <v>0</v>
      </c>
      <c r="V111" s="15"/>
      <c r="W111" s="15">
        <f t="shared" si="24"/>
        <v>688.25</v>
      </c>
      <c r="X111" s="11"/>
      <c r="Y111" t="str">
        <f t="shared" si="25"/>
        <v>398106</v>
      </c>
    </row>
    <row r="112" spans="1:25" ht="10.15" customHeight="1" x14ac:dyDescent="0.2">
      <c r="A112" s="25">
        <f t="shared" si="22"/>
        <v>84</v>
      </c>
      <c r="B112" s="1"/>
      <c r="C112" s="12"/>
      <c r="D112" s="1"/>
      <c r="E112" s="13"/>
      <c r="F112" s="1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1"/>
    </row>
    <row r="113" spans="1:24" ht="10.15" customHeight="1" x14ac:dyDescent="0.2">
      <c r="A113" s="25">
        <f t="shared" si="22"/>
        <v>85</v>
      </c>
      <c r="B113" s="1"/>
      <c r="C113" s="12"/>
      <c r="D113" s="1"/>
      <c r="E113" s="13" t="s">
        <v>94</v>
      </c>
      <c r="F113" s="1"/>
      <c r="G113" s="14">
        <f>SUM(G102:G112)</f>
        <v>8627093.209999999</v>
      </c>
      <c r="H113" s="15"/>
      <c r="I113" s="14">
        <f>SUM(I102:I112)</f>
        <v>-7871228.1304979995</v>
      </c>
      <c r="J113" s="15"/>
      <c r="K113" s="14">
        <f>SUM(K102:K112)</f>
        <v>0</v>
      </c>
      <c r="L113" s="15"/>
      <c r="M113" s="14">
        <f>SUM(M102:M112)</f>
        <v>0</v>
      </c>
      <c r="N113" s="15"/>
      <c r="O113" s="14">
        <f>SUM(O102:O112)</f>
        <v>5883.8904979992576</v>
      </c>
      <c r="P113" s="15"/>
      <c r="Q113" s="14">
        <f>SUM(Q102:Q112)</f>
        <v>761748.96999999986</v>
      </c>
      <c r="R113" s="15"/>
      <c r="S113" s="14">
        <f>SUM(S102:S112)</f>
        <v>4866626.5299999993</v>
      </c>
      <c r="T113" s="15"/>
      <c r="U113" s="14">
        <f>SUM(U102:U112)</f>
        <v>0</v>
      </c>
      <c r="V113" s="15"/>
      <c r="W113" s="14">
        <f>SUM(W102:W112)</f>
        <v>4866626.5299999993</v>
      </c>
      <c r="X113" s="11"/>
    </row>
    <row r="114" spans="1:24" ht="10.15" customHeight="1" x14ac:dyDescent="0.2">
      <c r="A114" s="25">
        <f t="shared" si="22"/>
        <v>86</v>
      </c>
      <c r="B114" s="1"/>
      <c r="C114" s="12"/>
      <c r="D114" s="1"/>
      <c r="E114" s="13"/>
      <c r="F114" s="1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1"/>
    </row>
    <row r="115" spans="1:24" ht="10.15" customHeight="1" thickBot="1" x14ac:dyDescent="0.25">
      <c r="A115" s="25">
        <f>A114+1</f>
        <v>87</v>
      </c>
      <c r="B115" s="1"/>
      <c r="C115" s="13" t="s">
        <v>99</v>
      </c>
      <c r="D115" s="1"/>
      <c r="E115" s="13"/>
      <c r="F115" s="1"/>
      <c r="G115" s="17">
        <f>SUM(G113,G100,G88,G77)</f>
        <v>14934728.040000001</v>
      </c>
      <c r="H115" s="15"/>
      <c r="I115" s="17">
        <f>SUM(I113,I100,I88,I77)</f>
        <v>-10551114.122684998</v>
      </c>
      <c r="J115" s="15"/>
      <c r="K115" s="17">
        <f>SUM(K113,K100,K88,K77)</f>
        <v>0</v>
      </c>
      <c r="L115" s="15"/>
      <c r="M115" s="17">
        <f>SUM(M113,M100,M88,M77)</f>
        <v>0</v>
      </c>
      <c r="N115" s="15"/>
      <c r="O115" s="17">
        <f>SUM(O113,O100,O88,O77)</f>
        <v>-34403.807315001126</v>
      </c>
      <c r="P115" s="15"/>
      <c r="Q115" s="17">
        <f>SUM(Q113,Q100,Q88,Q77)</f>
        <v>4349210.1099999994</v>
      </c>
      <c r="R115" s="15"/>
      <c r="S115" s="17">
        <f>SUM(S113,S100,S88,S77)</f>
        <v>11602503.409999998</v>
      </c>
      <c r="T115" s="15"/>
      <c r="U115" s="17">
        <f>SUM(U113,U100,U88,U77)</f>
        <v>0</v>
      </c>
      <c r="V115" s="15"/>
      <c r="W115" s="17">
        <f>SUM(W113,W100,W88,W77)</f>
        <v>11602503.409999998</v>
      </c>
      <c r="X115" s="11"/>
    </row>
    <row r="116" spans="1:24" ht="10.15" customHeight="1" thickTop="1" x14ac:dyDescent="0.2">
      <c r="A116" s="1"/>
      <c r="B116" s="1"/>
      <c r="C116" s="13"/>
      <c r="D116" s="1"/>
      <c r="E116" s="13"/>
      <c r="F116" s="1"/>
      <c r="G116" s="22"/>
      <c r="H116" s="15"/>
      <c r="I116" s="22"/>
      <c r="J116" s="15"/>
      <c r="K116" s="22"/>
      <c r="L116" s="15"/>
      <c r="M116" s="22"/>
      <c r="N116" s="15"/>
      <c r="O116" s="22"/>
      <c r="P116" s="15"/>
      <c r="Q116" s="22"/>
      <c r="R116" s="15"/>
      <c r="S116" s="22"/>
      <c r="T116" s="15"/>
      <c r="U116" s="22"/>
      <c r="V116" s="15"/>
      <c r="W116" s="22"/>
      <c r="X116" s="11"/>
    </row>
    <row r="117" spans="1:24" ht="10.15" customHeight="1" x14ac:dyDescent="0.2">
      <c r="A117" s="1"/>
      <c r="B117" s="1"/>
      <c r="C117" s="13"/>
      <c r="D117" s="1"/>
      <c r="E117" s="13"/>
      <c r="F117" s="1"/>
      <c r="G117" s="22"/>
      <c r="H117" s="15"/>
      <c r="I117" s="22"/>
      <c r="J117" s="15"/>
      <c r="K117" s="22"/>
      <c r="L117" s="15"/>
      <c r="M117" s="22"/>
      <c r="N117" s="15"/>
      <c r="O117" s="22"/>
      <c r="P117" s="15"/>
      <c r="Q117" s="22"/>
      <c r="R117" s="15"/>
      <c r="S117" s="22"/>
      <c r="T117" s="15"/>
      <c r="U117" s="22"/>
      <c r="V117" s="15"/>
      <c r="W117" s="22"/>
      <c r="X117" s="11"/>
    </row>
    <row r="118" spans="1:24" ht="10.15" customHeight="1" x14ac:dyDescent="0.2">
      <c r="A118" s="1"/>
      <c r="B118" s="1"/>
      <c r="C118" s="13"/>
      <c r="D118" s="1"/>
      <c r="E118" s="13"/>
      <c r="F118" s="1"/>
      <c r="G118" s="22"/>
      <c r="H118" s="15"/>
      <c r="I118" s="22"/>
      <c r="J118" s="15"/>
      <c r="K118" s="22"/>
      <c r="L118" s="15"/>
      <c r="M118" s="22"/>
      <c r="N118" s="15"/>
      <c r="O118" s="22"/>
      <c r="P118" s="15"/>
      <c r="Q118" s="22"/>
      <c r="R118" s="15"/>
      <c r="S118" s="22"/>
      <c r="T118" s="15"/>
      <c r="U118" s="22"/>
      <c r="V118" s="15"/>
      <c r="W118" s="22"/>
      <c r="X118" s="11"/>
    </row>
    <row r="119" spans="1:24" ht="10.15" customHeight="1" x14ac:dyDescent="0.2">
      <c r="A119" s="1"/>
      <c r="B119" s="1"/>
      <c r="C119" s="13"/>
      <c r="D119" s="1"/>
      <c r="E119" s="13"/>
      <c r="F119" s="1"/>
      <c r="G119" s="22"/>
      <c r="H119" s="15"/>
      <c r="I119" s="22"/>
      <c r="J119" s="15"/>
      <c r="K119" s="22"/>
      <c r="L119" s="15"/>
      <c r="M119" s="22"/>
      <c r="N119" s="15"/>
      <c r="O119" s="22"/>
      <c r="P119" s="15"/>
      <c r="Q119" s="22"/>
      <c r="R119" s="15"/>
      <c r="S119" s="22"/>
      <c r="T119" s="15"/>
      <c r="U119" s="22"/>
      <c r="V119" s="15"/>
      <c r="W119" s="22"/>
      <c r="X119" s="11"/>
    </row>
    <row r="120" spans="1:24" ht="10.15" customHeight="1" x14ac:dyDescent="0.2">
      <c r="A120" s="1"/>
      <c r="B120" s="1"/>
      <c r="C120" s="13"/>
      <c r="D120" s="1"/>
      <c r="E120" s="13"/>
      <c r="F120" s="1"/>
      <c r="G120" s="22"/>
      <c r="H120" s="15"/>
      <c r="I120" s="22"/>
      <c r="J120" s="15"/>
      <c r="K120" s="22"/>
      <c r="L120" s="15"/>
      <c r="M120" s="22"/>
      <c r="N120" s="15"/>
      <c r="O120" s="22"/>
      <c r="P120" s="15"/>
      <c r="Q120" s="22"/>
      <c r="R120" s="15"/>
      <c r="S120" s="22"/>
      <c r="T120" s="15"/>
      <c r="U120" s="22"/>
      <c r="V120" s="15"/>
      <c r="W120" s="22"/>
      <c r="X120" s="11"/>
    </row>
    <row r="121" spans="1:24" ht="10.15" customHeight="1" x14ac:dyDescent="0.2">
      <c r="A121" s="1"/>
      <c r="B121" s="1"/>
      <c r="C121" s="13"/>
      <c r="D121" s="1"/>
      <c r="E121" s="13"/>
      <c r="F121" s="1"/>
      <c r="G121" s="22"/>
      <c r="H121" s="15"/>
      <c r="I121" s="22"/>
      <c r="J121" s="15"/>
      <c r="K121" s="22"/>
      <c r="L121" s="15"/>
      <c r="M121" s="22"/>
      <c r="N121" s="15"/>
      <c r="O121" s="22"/>
      <c r="P121" s="15"/>
      <c r="Q121" s="22"/>
      <c r="R121" s="15"/>
      <c r="S121" s="22"/>
      <c r="T121" s="15"/>
      <c r="U121" s="22"/>
      <c r="V121" s="15"/>
      <c r="W121" s="22"/>
      <c r="X121" s="11"/>
    </row>
    <row r="122" spans="1:24" ht="10.15" customHeight="1" x14ac:dyDescent="0.2">
      <c r="A122" s="1"/>
      <c r="B122" s="1"/>
      <c r="C122" s="13"/>
      <c r="D122" s="1"/>
      <c r="E122" s="13"/>
      <c r="F122" s="1"/>
      <c r="G122" s="22"/>
      <c r="H122" s="15"/>
      <c r="I122" s="22"/>
      <c r="J122" s="15"/>
      <c r="K122" s="22"/>
      <c r="L122" s="15"/>
      <c r="M122" s="22"/>
      <c r="N122" s="15"/>
      <c r="O122" s="22"/>
      <c r="P122" s="15"/>
      <c r="Q122" s="22"/>
      <c r="R122" s="15"/>
      <c r="S122" s="22"/>
      <c r="T122" s="15"/>
      <c r="U122" s="22"/>
      <c r="V122" s="15"/>
      <c r="W122" s="22"/>
      <c r="X122" s="11"/>
    </row>
    <row r="123" spans="1:24" ht="10.15" customHeight="1" x14ac:dyDescent="0.2">
      <c r="A123" s="1"/>
      <c r="B123" s="1"/>
      <c r="C123" s="13"/>
      <c r="D123" s="1"/>
      <c r="E123" s="13"/>
      <c r="F123" s="1"/>
      <c r="G123" s="22"/>
      <c r="H123" s="15"/>
      <c r="I123" s="22"/>
      <c r="J123" s="15"/>
      <c r="K123" s="22"/>
      <c r="L123" s="15"/>
      <c r="M123" s="22"/>
      <c r="N123" s="15"/>
      <c r="O123" s="22"/>
      <c r="P123" s="15"/>
      <c r="Q123" s="22"/>
      <c r="R123" s="15"/>
      <c r="S123" s="22"/>
      <c r="T123" s="15"/>
      <c r="U123" s="22"/>
      <c r="V123" s="15"/>
      <c r="W123" s="22"/>
      <c r="X123" s="11"/>
    </row>
    <row r="124" spans="1:24" ht="10.15" customHeight="1" x14ac:dyDescent="0.2">
      <c r="A124" s="1"/>
      <c r="B124" s="1"/>
      <c r="C124" s="13"/>
      <c r="D124" s="1"/>
      <c r="E124" s="13"/>
      <c r="F124" s="1"/>
      <c r="G124" s="22"/>
      <c r="H124" s="15"/>
      <c r="I124" s="22"/>
      <c r="J124" s="15"/>
      <c r="K124" s="22"/>
      <c r="L124" s="15"/>
      <c r="M124" s="22"/>
      <c r="N124" s="15"/>
      <c r="O124" s="22"/>
      <c r="P124" s="15"/>
      <c r="Q124" s="22"/>
      <c r="R124" s="15"/>
      <c r="S124" s="22"/>
      <c r="T124" s="15"/>
      <c r="U124" s="22"/>
      <c r="V124" s="15"/>
      <c r="W124" s="22"/>
      <c r="X124" s="11"/>
    </row>
    <row r="125" spans="1:24" ht="10.15" customHeight="1" x14ac:dyDescent="0.2">
      <c r="A125" s="1"/>
      <c r="B125" s="1"/>
      <c r="C125" s="13"/>
      <c r="D125" s="1"/>
      <c r="E125" s="13"/>
      <c r="F125" s="1"/>
      <c r="G125" s="22"/>
      <c r="H125" s="15"/>
      <c r="I125" s="22"/>
      <c r="J125" s="15"/>
      <c r="K125" s="22"/>
      <c r="L125" s="15"/>
      <c r="M125" s="22"/>
      <c r="N125" s="15"/>
      <c r="O125" s="22"/>
      <c r="P125" s="15"/>
      <c r="Q125" s="22"/>
      <c r="R125" s="15"/>
      <c r="S125" s="22"/>
      <c r="T125" s="15"/>
      <c r="U125" s="22"/>
      <c r="V125" s="15"/>
      <c r="W125" s="22"/>
      <c r="X125" s="11"/>
    </row>
    <row r="126" spans="1:24" ht="10.15" customHeight="1" x14ac:dyDescent="0.2">
      <c r="A126" s="1"/>
      <c r="B126" s="1"/>
      <c r="C126" s="13"/>
      <c r="D126" s="1"/>
      <c r="E126" s="13"/>
      <c r="F126" s="1"/>
      <c r="G126" s="22"/>
      <c r="H126" s="15"/>
      <c r="I126" s="22"/>
      <c r="J126" s="15"/>
      <c r="K126" s="22"/>
      <c r="L126" s="15"/>
      <c r="M126" s="22"/>
      <c r="N126" s="15"/>
      <c r="O126" s="22"/>
      <c r="P126" s="15"/>
      <c r="Q126" s="22"/>
      <c r="R126" s="15"/>
      <c r="S126" s="22"/>
      <c r="T126" s="15"/>
      <c r="U126" s="22"/>
      <c r="V126" s="15"/>
      <c r="W126" s="22"/>
      <c r="X126" s="11"/>
    </row>
    <row r="127" spans="1:24" ht="10.15" customHeight="1" x14ac:dyDescent="0.2">
      <c r="A127" s="1"/>
      <c r="B127" s="1"/>
      <c r="C127" s="13"/>
      <c r="D127" s="1"/>
      <c r="E127" s="13"/>
      <c r="F127" s="1"/>
      <c r="G127" s="22"/>
      <c r="H127" s="15"/>
      <c r="I127" s="22"/>
      <c r="J127" s="15"/>
      <c r="K127" s="22"/>
      <c r="L127" s="15"/>
      <c r="M127" s="22"/>
      <c r="N127" s="15"/>
      <c r="O127" s="22"/>
      <c r="P127" s="15"/>
      <c r="Q127" s="22"/>
      <c r="R127" s="15"/>
      <c r="S127" s="22"/>
      <c r="T127" s="15"/>
      <c r="U127" s="22"/>
      <c r="V127" s="15"/>
      <c r="W127" s="22"/>
      <c r="X127" s="11"/>
    </row>
    <row r="128" spans="1:24" ht="10.15" customHeight="1" x14ac:dyDescent="0.2">
      <c r="A128" s="1"/>
      <c r="B128" s="1"/>
      <c r="C128" s="13"/>
      <c r="D128" s="1"/>
      <c r="E128" s="13"/>
      <c r="F128" s="1"/>
      <c r="G128" s="22"/>
      <c r="H128" s="15"/>
      <c r="I128" s="22"/>
      <c r="J128" s="15"/>
      <c r="K128" s="22" t="s">
        <v>96</v>
      </c>
      <c r="L128" s="15"/>
      <c r="M128" s="22"/>
      <c r="N128" s="15"/>
      <c r="O128" s="22"/>
      <c r="P128" s="15"/>
      <c r="Q128" s="22"/>
      <c r="R128" s="15"/>
      <c r="S128" s="22"/>
      <c r="T128" s="15"/>
      <c r="U128" s="22"/>
      <c r="V128" s="15"/>
      <c r="W128" s="22"/>
      <c r="X128" s="11"/>
    </row>
    <row r="129" spans="1:25" ht="23.25" customHeight="1" x14ac:dyDescent="0.2">
      <c r="A129" s="1"/>
      <c r="B129" s="1"/>
      <c r="C129" s="13"/>
      <c r="D129" s="1"/>
      <c r="E129" s="13"/>
      <c r="F129" s="1"/>
      <c r="G129" s="22"/>
      <c r="H129" s="15"/>
      <c r="I129" s="22"/>
      <c r="J129" s="15"/>
      <c r="K129" s="23" t="s">
        <v>100</v>
      </c>
      <c r="L129" s="15"/>
      <c r="M129" s="22"/>
      <c r="N129" s="15"/>
      <c r="O129" s="22"/>
      <c r="P129" s="15"/>
      <c r="Q129" s="22"/>
      <c r="R129" s="15"/>
      <c r="S129" s="22"/>
      <c r="T129" s="15"/>
      <c r="U129" s="22"/>
      <c r="V129" s="15"/>
      <c r="W129" s="22"/>
      <c r="X129" s="11"/>
    </row>
    <row r="130" spans="1:25" ht="10.15" customHeight="1" x14ac:dyDescent="0.2">
      <c r="A130" s="25">
        <f>A115+1</f>
        <v>88</v>
      </c>
      <c r="B130" s="1"/>
      <c r="C130" s="21" t="s">
        <v>101</v>
      </c>
      <c r="D130" s="1"/>
      <c r="E130" s="1"/>
      <c r="F130" s="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5" ht="10.15" customHeight="1" x14ac:dyDescent="0.2">
      <c r="A131" s="25">
        <f t="shared" si="22"/>
        <v>89</v>
      </c>
      <c r="B131" s="1"/>
      <c r="C131" s="12" t="s">
        <v>33</v>
      </c>
      <c r="D131" s="1"/>
      <c r="E131" s="13" t="s">
        <v>34</v>
      </c>
      <c r="F131" s="1"/>
      <c r="G131" s="14">
        <v>0</v>
      </c>
      <c r="H131" s="15"/>
      <c r="I131" s="14">
        <v>0</v>
      </c>
      <c r="J131" s="15"/>
      <c r="K131" s="14">
        <v>0</v>
      </c>
      <c r="L131" s="15"/>
      <c r="M131" s="14">
        <v>0</v>
      </c>
      <c r="N131" s="15"/>
      <c r="O131" s="14">
        <v>0</v>
      </c>
      <c r="P131" s="15"/>
      <c r="Q131" s="15">
        <f t="shared" ref="Q131:Q133" si="26">SUM(G131:P131)</f>
        <v>0</v>
      </c>
      <c r="R131" s="15"/>
      <c r="S131" s="14">
        <v>0</v>
      </c>
      <c r="T131" s="15"/>
      <c r="U131" s="15">
        <v>0</v>
      </c>
      <c r="V131" s="15"/>
      <c r="W131" s="15">
        <f>SUM(S131:V131)</f>
        <v>0</v>
      </c>
      <c r="X131" s="11"/>
      <c r="Y131" t="str">
        <f>LEFT(C131,3)&amp;107</f>
        <v>301107</v>
      </c>
    </row>
    <row r="132" spans="1:25" ht="10.15" customHeight="1" x14ac:dyDescent="0.2">
      <c r="A132" s="25">
        <f t="shared" si="22"/>
        <v>90</v>
      </c>
      <c r="B132" s="1"/>
      <c r="C132" s="12" t="s">
        <v>35</v>
      </c>
      <c r="D132" s="1"/>
      <c r="E132" s="13" t="s">
        <v>36</v>
      </c>
      <c r="F132" s="1"/>
      <c r="G132" s="14">
        <v>0</v>
      </c>
      <c r="H132" s="15"/>
      <c r="I132" s="14">
        <v>0</v>
      </c>
      <c r="J132" s="15"/>
      <c r="K132" s="14">
        <v>0</v>
      </c>
      <c r="L132" s="15"/>
      <c r="M132" s="14">
        <v>0</v>
      </c>
      <c r="N132" s="15"/>
      <c r="O132" s="14">
        <v>0</v>
      </c>
      <c r="P132" s="15"/>
      <c r="Q132" s="15">
        <f t="shared" si="26"/>
        <v>0</v>
      </c>
      <c r="R132" s="15"/>
      <c r="S132" s="14">
        <v>0</v>
      </c>
      <c r="T132" s="15"/>
      <c r="U132" s="15">
        <v>0</v>
      </c>
      <c r="V132" s="15"/>
      <c r="W132" s="15">
        <f t="shared" ref="W132:W133" si="27">SUM(S132:V132)</f>
        <v>0</v>
      </c>
      <c r="X132" s="11"/>
      <c r="Y132" t="str">
        <f t="shared" ref="Y132:Y133" si="28">LEFT(C132,3)&amp;107</f>
        <v>302107</v>
      </c>
    </row>
    <row r="133" spans="1:25" ht="10.15" customHeight="1" x14ac:dyDescent="0.2">
      <c r="A133" s="25">
        <f t="shared" si="22"/>
        <v>91</v>
      </c>
      <c r="B133" s="1"/>
      <c r="C133" s="12" t="s">
        <v>37</v>
      </c>
      <c r="D133" s="1"/>
      <c r="E133" s="13" t="s">
        <v>38</v>
      </c>
      <c r="F133" s="1"/>
      <c r="G133" s="14">
        <v>145046.58000000002</v>
      </c>
      <c r="H133" s="15"/>
      <c r="I133" s="14">
        <v>59953.155167000092</v>
      </c>
      <c r="J133" s="15"/>
      <c r="K133" s="14">
        <v>0</v>
      </c>
      <c r="L133" s="15"/>
      <c r="M133" s="14">
        <v>-153930.62516700011</v>
      </c>
      <c r="N133" s="15"/>
      <c r="O133" s="14">
        <v>0</v>
      </c>
      <c r="P133" s="15"/>
      <c r="Q133" s="15">
        <f t="shared" si="26"/>
        <v>51069.109999999986</v>
      </c>
      <c r="R133" s="15"/>
      <c r="S133" s="14">
        <v>35692.270000000004</v>
      </c>
      <c r="T133" s="15"/>
      <c r="U133" s="15">
        <v>0</v>
      </c>
      <c r="V133" s="15"/>
      <c r="W133" s="15">
        <f t="shared" si="27"/>
        <v>35692.270000000004</v>
      </c>
      <c r="X133" s="11"/>
      <c r="Y133" t="str">
        <f t="shared" si="28"/>
        <v>303107</v>
      </c>
    </row>
    <row r="134" spans="1:25" ht="10.15" customHeight="1" x14ac:dyDescent="0.2">
      <c r="A134" s="25">
        <f t="shared" si="22"/>
        <v>92</v>
      </c>
      <c r="B134" s="1"/>
      <c r="C134" s="12"/>
      <c r="D134" s="1"/>
      <c r="E134" s="13"/>
      <c r="F134" s="1"/>
      <c r="G134" s="16"/>
      <c r="H134" s="15"/>
      <c r="I134" s="16"/>
      <c r="J134" s="15"/>
      <c r="K134" s="16"/>
      <c r="L134" s="15"/>
      <c r="M134" s="16"/>
      <c r="N134" s="15"/>
      <c r="O134" s="16"/>
      <c r="P134" s="15"/>
      <c r="Q134" s="16"/>
      <c r="R134" s="15"/>
      <c r="S134" s="16"/>
      <c r="T134" s="15"/>
      <c r="U134" s="16"/>
      <c r="V134" s="15"/>
      <c r="W134" s="16"/>
      <c r="X134" s="11"/>
    </row>
    <row r="135" spans="1:25" ht="10.15" customHeight="1" x14ac:dyDescent="0.2">
      <c r="A135" s="25">
        <f t="shared" si="22"/>
        <v>93</v>
      </c>
      <c r="B135" s="1"/>
      <c r="C135" s="12"/>
      <c r="D135" s="1"/>
      <c r="E135" s="13" t="s">
        <v>39</v>
      </c>
      <c r="F135" s="1"/>
      <c r="G135" s="14">
        <f>SUM(G131:G134)</f>
        <v>145046.58000000002</v>
      </c>
      <c r="H135" s="15"/>
      <c r="I135" s="14">
        <f>SUM(I131:I134)</f>
        <v>59953.155167000092</v>
      </c>
      <c r="J135" s="15"/>
      <c r="K135" s="14">
        <f>SUM(K131:K134)</f>
        <v>0</v>
      </c>
      <c r="L135" s="15"/>
      <c r="M135" s="14">
        <f>SUM(M131:M134)</f>
        <v>-153930.62516700011</v>
      </c>
      <c r="N135" s="15"/>
      <c r="O135" s="14">
        <f>SUM(O131:O134)</f>
        <v>0</v>
      </c>
      <c r="P135" s="15"/>
      <c r="Q135" s="14">
        <f>SUM(Q131:Q134)</f>
        <v>51069.109999999986</v>
      </c>
      <c r="R135" s="15"/>
      <c r="S135" s="14">
        <f>SUM(S131:S134)</f>
        <v>35692.270000000004</v>
      </c>
      <c r="T135" s="15"/>
      <c r="U135" s="14">
        <f>SUM(U131:U134)</f>
        <v>0</v>
      </c>
      <c r="V135" s="15"/>
      <c r="W135" s="14">
        <f>SUM(W131:W134)</f>
        <v>35692.270000000004</v>
      </c>
      <c r="X135" s="11"/>
    </row>
    <row r="136" spans="1:25" ht="10.15" customHeight="1" x14ac:dyDescent="0.2">
      <c r="A136" s="25">
        <f t="shared" si="22"/>
        <v>94</v>
      </c>
      <c r="B136" s="1"/>
      <c r="C136" s="12"/>
      <c r="D136" s="1"/>
      <c r="E136" s="13"/>
      <c r="F136" s="1"/>
      <c r="G136" s="1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4"/>
      <c r="T136" s="15"/>
      <c r="U136" s="14"/>
      <c r="V136" s="15"/>
      <c r="W136" s="14"/>
      <c r="X136" s="11"/>
    </row>
    <row r="137" spans="1:25" ht="10.15" customHeight="1" x14ac:dyDescent="0.2">
      <c r="A137" s="25">
        <f t="shared" si="22"/>
        <v>95</v>
      </c>
      <c r="B137" s="1"/>
      <c r="C137" s="12" t="s">
        <v>40</v>
      </c>
      <c r="D137" s="1"/>
      <c r="E137" s="13" t="s">
        <v>41</v>
      </c>
      <c r="F137" s="1"/>
      <c r="G137" s="14">
        <v>0</v>
      </c>
      <c r="H137" s="15"/>
      <c r="I137" s="14">
        <v>0</v>
      </c>
      <c r="J137" s="15"/>
      <c r="K137" s="14">
        <v>0</v>
      </c>
      <c r="L137" s="15"/>
      <c r="M137" s="14">
        <v>0</v>
      </c>
      <c r="N137" s="15"/>
      <c r="O137" s="14">
        <v>0</v>
      </c>
      <c r="P137" s="15"/>
      <c r="Q137" s="15">
        <f t="shared" ref="Q137:Q144" si="29">SUM(G137:P137)</f>
        <v>0</v>
      </c>
      <c r="R137" s="15"/>
      <c r="S137" s="14">
        <v>0</v>
      </c>
      <c r="T137" s="15"/>
      <c r="U137" s="15">
        <v>0</v>
      </c>
      <c r="V137" s="15"/>
      <c r="W137" s="15">
        <f t="shared" ref="W137:W144" si="30">SUM(S137:V137)</f>
        <v>0</v>
      </c>
      <c r="X137" s="11"/>
      <c r="Y137" t="str">
        <f t="shared" ref="Y137:Y139" si="31">LEFT(C137,3)&amp;107</f>
        <v>360107</v>
      </c>
    </row>
    <row r="138" spans="1:25" ht="10.15" customHeight="1" x14ac:dyDescent="0.2">
      <c r="A138" s="25">
        <f t="shared" si="22"/>
        <v>96</v>
      </c>
      <c r="B138" s="1"/>
      <c r="C138" s="12" t="s">
        <v>42</v>
      </c>
      <c r="D138" s="1"/>
      <c r="E138" s="13" t="s">
        <v>43</v>
      </c>
      <c r="F138" s="1"/>
      <c r="G138" s="14">
        <v>0</v>
      </c>
      <c r="H138" s="15"/>
      <c r="I138" s="14">
        <v>1368.6755759999978</v>
      </c>
      <c r="J138" s="15"/>
      <c r="K138" s="14">
        <v>0</v>
      </c>
      <c r="L138" s="15"/>
      <c r="M138" s="14">
        <v>-1368.6755759999978</v>
      </c>
      <c r="N138" s="15"/>
      <c r="O138" s="14">
        <v>0</v>
      </c>
      <c r="P138" s="15"/>
      <c r="Q138" s="15">
        <f t="shared" si="29"/>
        <v>0</v>
      </c>
      <c r="R138" s="15"/>
      <c r="S138" s="14">
        <v>1605.97</v>
      </c>
      <c r="T138" s="15"/>
      <c r="U138" s="15">
        <v>0</v>
      </c>
      <c r="V138" s="15"/>
      <c r="W138" s="15">
        <f t="shared" si="30"/>
        <v>1605.97</v>
      </c>
      <c r="X138" s="11"/>
      <c r="Y138" t="str">
        <f t="shared" si="31"/>
        <v>361107</v>
      </c>
    </row>
    <row r="139" spans="1:25" ht="10.15" customHeight="1" x14ac:dyDescent="0.2">
      <c r="A139" s="25">
        <f t="shared" si="22"/>
        <v>97</v>
      </c>
      <c r="B139" s="1"/>
      <c r="C139" s="12" t="s">
        <v>44</v>
      </c>
      <c r="D139" s="1"/>
      <c r="E139" s="13" t="s">
        <v>45</v>
      </c>
      <c r="F139" s="1"/>
      <c r="G139" s="14">
        <v>0</v>
      </c>
      <c r="H139" s="15"/>
      <c r="I139" s="14">
        <v>0</v>
      </c>
      <c r="J139" s="15"/>
      <c r="K139" s="14">
        <v>0</v>
      </c>
      <c r="L139" s="15"/>
      <c r="M139" s="14">
        <v>0</v>
      </c>
      <c r="N139" s="15"/>
      <c r="O139" s="14">
        <v>0</v>
      </c>
      <c r="P139" s="15"/>
      <c r="Q139" s="15">
        <f t="shared" si="29"/>
        <v>0</v>
      </c>
      <c r="R139" s="15"/>
      <c r="S139" s="14">
        <v>0</v>
      </c>
      <c r="T139" s="15"/>
      <c r="U139" s="15">
        <v>0</v>
      </c>
      <c r="V139" s="15"/>
      <c r="W139" s="15">
        <f t="shared" si="30"/>
        <v>0</v>
      </c>
      <c r="X139" s="11"/>
      <c r="Y139" t="str">
        <f t="shared" si="31"/>
        <v>362107</v>
      </c>
    </row>
    <row r="140" spans="1:25" ht="10.15" customHeight="1" x14ac:dyDescent="0.2">
      <c r="A140" s="25">
        <f t="shared" si="22"/>
        <v>98</v>
      </c>
      <c r="B140" s="1"/>
      <c r="C140" s="12" t="s">
        <v>46</v>
      </c>
      <c r="D140" s="1"/>
      <c r="E140" s="13" t="s">
        <v>47</v>
      </c>
      <c r="F140" s="1"/>
      <c r="G140" s="14">
        <v>0</v>
      </c>
      <c r="H140" s="15"/>
      <c r="I140" s="14">
        <v>-50595.484095999964</v>
      </c>
      <c r="J140" s="15"/>
      <c r="K140" s="14">
        <v>0</v>
      </c>
      <c r="L140" s="15"/>
      <c r="M140" s="14">
        <v>55012.134095999965</v>
      </c>
      <c r="N140" s="15"/>
      <c r="O140" s="14">
        <v>0</v>
      </c>
      <c r="P140" s="15"/>
      <c r="Q140" s="15">
        <f t="shared" si="29"/>
        <v>4416.6500000000015</v>
      </c>
      <c r="R140" s="15"/>
      <c r="S140" s="14">
        <v>3044.21</v>
      </c>
      <c r="T140" s="15"/>
      <c r="U140" s="15">
        <v>0</v>
      </c>
      <c r="V140" s="15"/>
      <c r="W140" s="15">
        <f t="shared" si="30"/>
        <v>3044.21</v>
      </c>
      <c r="X140" s="11"/>
      <c r="Y140" t="str">
        <f>LEFT(C140,5)&amp;107</f>
        <v>363.0107</v>
      </c>
    </row>
    <row r="141" spans="1:25" ht="10.15" customHeight="1" x14ac:dyDescent="0.2">
      <c r="A141" s="25">
        <f t="shared" si="22"/>
        <v>99</v>
      </c>
      <c r="B141" s="1"/>
      <c r="C141" s="12" t="s">
        <v>48</v>
      </c>
      <c r="D141" s="1"/>
      <c r="E141" s="13" t="s">
        <v>49</v>
      </c>
      <c r="F141" s="1"/>
      <c r="G141" s="14">
        <v>0</v>
      </c>
      <c r="H141" s="15"/>
      <c r="I141" s="14">
        <v>54408.334896</v>
      </c>
      <c r="J141" s="15"/>
      <c r="K141" s="14">
        <v>0</v>
      </c>
      <c r="L141" s="15"/>
      <c r="M141" s="14">
        <v>-54408.334896</v>
      </c>
      <c r="N141" s="15"/>
      <c r="O141" s="14">
        <v>0</v>
      </c>
      <c r="P141" s="15"/>
      <c r="Q141" s="15">
        <f t="shared" si="29"/>
        <v>0</v>
      </c>
      <c r="R141" s="15"/>
      <c r="S141" s="14">
        <v>2133.1999999999998</v>
      </c>
      <c r="T141" s="15"/>
      <c r="U141" s="15">
        <v>0</v>
      </c>
      <c r="V141" s="15"/>
      <c r="W141" s="15">
        <f t="shared" si="30"/>
        <v>2133.1999999999998</v>
      </c>
      <c r="X141" s="11"/>
      <c r="Y141" t="str">
        <f t="shared" ref="Y141:Y144" si="32">LEFT(C141,5)&amp;107</f>
        <v>363.1107</v>
      </c>
    </row>
    <row r="142" spans="1:25" ht="10.15" customHeight="1" x14ac:dyDescent="0.2">
      <c r="A142" s="25">
        <f t="shared" si="22"/>
        <v>100</v>
      </c>
      <c r="B142" s="1"/>
      <c r="C142" s="12" t="s">
        <v>50</v>
      </c>
      <c r="D142" s="1"/>
      <c r="E142" s="13" t="s">
        <v>51</v>
      </c>
      <c r="F142" s="1"/>
      <c r="G142" s="14">
        <v>0</v>
      </c>
      <c r="H142" s="15"/>
      <c r="I142" s="14">
        <v>16934.093856</v>
      </c>
      <c r="J142" s="15"/>
      <c r="K142" s="14">
        <v>0</v>
      </c>
      <c r="L142" s="15"/>
      <c r="M142" s="14">
        <v>-16934.093856</v>
      </c>
      <c r="N142" s="15"/>
      <c r="O142" s="14">
        <v>0</v>
      </c>
      <c r="P142" s="15"/>
      <c r="Q142" s="15">
        <f t="shared" si="29"/>
        <v>0</v>
      </c>
      <c r="R142" s="15"/>
      <c r="S142" s="14">
        <v>90.89</v>
      </c>
      <c r="T142" s="15"/>
      <c r="U142" s="15">
        <v>0</v>
      </c>
      <c r="V142" s="15"/>
      <c r="W142" s="15">
        <f t="shared" si="30"/>
        <v>90.89</v>
      </c>
      <c r="X142" s="11"/>
      <c r="Y142" t="str">
        <f t="shared" si="32"/>
        <v>363.2107</v>
      </c>
    </row>
    <row r="143" spans="1:25" ht="10.15" customHeight="1" x14ac:dyDescent="0.2">
      <c r="A143" s="25">
        <f t="shared" si="22"/>
        <v>101</v>
      </c>
      <c r="B143" s="1"/>
      <c r="C143" s="12" t="s">
        <v>52</v>
      </c>
      <c r="D143" s="1"/>
      <c r="E143" s="13" t="s">
        <v>53</v>
      </c>
      <c r="F143" s="1"/>
      <c r="G143" s="14">
        <v>3510.34</v>
      </c>
      <c r="H143" s="15"/>
      <c r="I143" s="14">
        <v>16406.594119999998</v>
      </c>
      <c r="J143" s="15"/>
      <c r="K143" s="14">
        <v>0</v>
      </c>
      <c r="L143" s="15"/>
      <c r="M143" s="14">
        <v>-19916.934119999998</v>
      </c>
      <c r="N143" s="15"/>
      <c r="O143" s="14">
        <v>0</v>
      </c>
      <c r="P143" s="15"/>
      <c r="Q143" s="15">
        <f t="shared" si="29"/>
        <v>0</v>
      </c>
      <c r="R143" s="15"/>
      <c r="S143" s="14">
        <v>275.16000000000003</v>
      </c>
      <c r="T143" s="15"/>
      <c r="U143" s="15">
        <v>0</v>
      </c>
      <c r="V143" s="15"/>
      <c r="W143" s="15">
        <f t="shared" si="30"/>
        <v>275.16000000000003</v>
      </c>
      <c r="X143" s="11"/>
      <c r="Y143" t="str">
        <f t="shared" si="32"/>
        <v>363.3107</v>
      </c>
    </row>
    <row r="144" spans="1:25" ht="10.15" customHeight="1" x14ac:dyDescent="0.2">
      <c r="A144" s="25">
        <f t="shared" si="22"/>
        <v>102</v>
      </c>
      <c r="B144" s="1"/>
      <c r="C144" s="12" t="s">
        <v>54</v>
      </c>
      <c r="D144" s="1"/>
      <c r="E144" s="13" t="s">
        <v>55</v>
      </c>
      <c r="F144" s="1"/>
      <c r="G144" s="14">
        <v>44086.58</v>
      </c>
      <c r="H144" s="15"/>
      <c r="I144" s="14">
        <v>1386.1608239999841</v>
      </c>
      <c r="J144" s="15"/>
      <c r="K144" s="14">
        <v>0</v>
      </c>
      <c r="L144" s="15"/>
      <c r="M144" s="14">
        <v>-909.31082399998559</v>
      </c>
      <c r="N144" s="15"/>
      <c r="O144" s="14">
        <v>0</v>
      </c>
      <c r="P144" s="15"/>
      <c r="Q144" s="15">
        <f t="shared" si="29"/>
        <v>44563.43</v>
      </c>
      <c r="R144" s="15"/>
      <c r="S144" s="14">
        <v>43510.32</v>
      </c>
      <c r="T144" s="15"/>
      <c r="U144" s="15">
        <v>0</v>
      </c>
      <c r="V144" s="15"/>
      <c r="W144" s="15">
        <f t="shared" si="30"/>
        <v>43510.32</v>
      </c>
      <c r="X144" s="11"/>
      <c r="Y144" t="str">
        <f t="shared" si="32"/>
        <v>363.5107</v>
      </c>
    </row>
    <row r="145" spans="1:25" ht="10.15" customHeight="1" x14ac:dyDescent="0.2">
      <c r="A145" s="25">
        <f t="shared" si="22"/>
        <v>103</v>
      </c>
      <c r="B145" s="1"/>
      <c r="C145" s="12"/>
      <c r="D145" s="1"/>
      <c r="E145" s="13"/>
      <c r="F145" s="1"/>
      <c r="G145" s="16"/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5"/>
      <c r="W145" s="16"/>
      <c r="X145" s="11"/>
    </row>
    <row r="146" spans="1:25" ht="10.15" customHeight="1" x14ac:dyDescent="0.2">
      <c r="A146" s="25">
        <f t="shared" si="22"/>
        <v>104</v>
      </c>
      <c r="B146" s="1"/>
      <c r="C146" s="12"/>
      <c r="D146" s="1"/>
      <c r="E146" s="13" t="s">
        <v>56</v>
      </c>
      <c r="F146" s="1"/>
      <c r="G146" s="14">
        <f>SUM(G137:G145)</f>
        <v>47596.92</v>
      </c>
      <c r="H146" s="15"/>
      <c r="I146" s="14">
        <f>SUM(I137:I145)</f>
        <v>39908.375176000023</v>
      </c>
      <c r="J146" s="15"/>
      <c r="K146" s="14">
        <f>SUM(K137:K145)</f>
        <v>0</v>
      </c>
      <c r="L146" s="15"/>
      <c r="M146" s="14">
        <f>SUM(M137:M145)</f>
        <v>-38525.215176000012</v>
      </c>
      <c r="N146" s="15"/>
      <c r="O146" s="14">
        <f>SUM(O137:O145)</f>
        <v>0</v>
      </c>
      <c r="P146" s="15"/>
      <c r="Q146" s="14">
        <f>SUM(Q137:Q145)</f>
        <v>48980.08</v>
      </c>
      <c r="R146" s="15"/>
      <c r="S146" s="14">
        <f>SUM(S137:S145)</f>
        <v>50659.75</v>
      </c>
      <c r="T146" s="15"/>
      <c r="U146" s="14">
        <f>SUM(U137:U145)</f>
        <v>0</v>
      </c>
      <c r="V146" s="15"/>
      <c r="W146" s="14">
        <f>SUM(W137:W145)</f>
        <v>50659.75</v>
      </c>
      <c r="X146" s="11"/>
    </row>
    <row r="147" spans="1:25" ht="10.15" customHeight="1" x14ac:dyDescent="0.2">
      <c r="A147" s="25">
        <f t="shared" si="22"/>
        <v>105</v>
      </c>
      <c r="B147" s="1"/>
      <c r="C147" s="12"/>
      <c r="D147" s="1"/>
      <c r="E147" s="13"/>
      <c r="F147" s="1"/>
      <c r="G147" s="1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4"/>
      <c r="T147" s="15"/>
      <c r="U147" s="14"/>
      <c r="V147" s="15"/>
      <c r="W147" s="14"/>
      <c r="X147" s="11"/>
    </row>
    <row r="148" spans="1:25" ht="10.15" customHeight="1" x14ac:dyDescent="0.2">
      <c r="A148" s="25">
        <f t="shared" si="22"/>
        <v>106</v>
      </c>
      <c r="B148" s="1"/>
      <c r="C148" s="12" t="s">
        <v>57</v>
      </c>
      <c r="D148" s="1"/>
      <c r="E148" s="13" t="s">
        <v>58</v>
      </c>
      <c r="F148" s="1"/>
      <c r="G148" s="14">
        <v>0</v>
      </c>
      <c r="H148" s="15"/>
      <c r="I148" s="14">
        <v>0</v>
      </c>
      <c r="J148" s="15"/>
      <c r="K148" s="14">
        <v>0</v>
      </c>
      <c r="L148" s="15"/>
      <c r="M148" s="14">
        <v>0</v>
      </c>
      <c r="N148" s="15"/>
      <c r="O148" s="14">
        <v>0</v>
      </c>
      <c r="P148" s="15"/>
      <c r="Q148" s="15">
        <f t="shared" ref="Q148:Q156" si="33">SUM(G148:P148)</f>
        <v>0</v>
      </c>
      <c r="R148" s="15"/>
      <c r="S148" s="14">
        <v>0</v>
      </c>
      <c r="T148" s="15"/>
      <c r="U148" s="15">
        <v>0</v>
      </c>
      <c r="V148" s="15"/>
      <c r="W148" s="15">
        <f t="shared" ref="W148:W156" si="34">SUM(S148:V148)</f>
        <v>0</v>
      </c>
      <c r="X148" s="11"/>
      <c r="Y148" t="str">
        <f t="shared" ref="Y148:Y156" si="35">LEFT(C148,3)&amp;107</f>
        <v>374107</v>
      </c>
    </row>
    <row r="149" spans="1:25" ht="10.15" customHeight="1" x14ac:dyDescent="0.2">
      <c r="A149" s="25">
        <f t="shared" si="22"/>
        <v>107</v>
      </c>
      <c r="B149" s="1"/>
      <c r="C149" s="12" t="s">
        <v>59</v>
      </c>
      <c r="D149" s="1"/>
      <c r="E149" s="13" t="s">
        <v>43</v>
      </c>
      <c r="F149" s="1"/>
      <c r="G149" s="14">
        <v>0</v>
      </c>
      <c r="H149" s="15"/>
      <c r="I149" s="14">
        <v>0</v>
      </c>
      <c r="J149" s="15"/>
      <c r="K149" s="14">
        <v>0</v>
      </c>
      <c r="L149" s="15"/>
      <c r="M149" s="14">
        <v>0</v>
      </c>
      <c r="N149" s="15"/>
      <c r="O149" s="14">
        <v>0</v>
      </c>
      <c r="P149" s="15"/>
      <c r="Q149" s="15">
        <f t="shared" si="33"/>
        <v>0</v>
      </c>
      <c r="R149" s="15"/>
      <c r="S149" s="14">
        <v>0</v>
      </c>
      <c r="T149" s="15"/>
      <c r="U149" s="15">
        <v>0</v>
      </c>
      <c r="V149" s="15"/>
      <c r="W149" s="15">
        <f t="shared" si="34"/>
        <v>0</v>
      </c>
      <c r="X149" s="11"/>
      <c r="Y149" t="str">
        <f t="shared" si="35"/>
        <v>375107</v>
      </c>
    </row>
    <row r="150" spans="1:25" ht="10.15" customHeight="1" x14ac:dyDescent="0.2">
      <c r="A150" s="25">
        <f t="shared" si="22"/>
        <v>108</v>
      </c>
      <c r="B150" s="1"/>
      <c r="C150" s="12" t="s">
        <v>60</v>
      </c>
      <c r="D150" s="1"/>
      <c r="E150" s="13" t="s">
        <v>61</v>
      </c>
      <c r="F150" s="1"/>
      <c r="G150" s="14">
        <v>93975.180000000008</v>
      </c>
      <c r="H150" s="15"/>
      <c r="I150" s="14">
        <v>5362251.8600000003</v>
      </c>
      <c r="J150" s="15"/>
      <c r="K150" s="14">
        <v>0</v>
      </c>
      <c r="L150" s="15"/>
      <c r="M150" s="14">
        <v>-5283727.5100000007</v>
      </c>
      <c r="N150" s="15"/>
      <c r="O150" s="14">
        <v>0</v>
      </c>
      <c r="P150" s="15"/>
      <c r="Q150" s="15">
        <f t="shared" si="33"/>
        <v>172499.52999999933</v>
      </c>
      <c r="R150" s="15"/>
      <c r="S150" s="14">
        <v>80145.69</v>
      </c>
      <c r="T150" s="15"/>
      <c r="U150" s="15">
        <v>0</v>
      </c>
      <c r="V150" s="15"/>
      <c r="W150" s="15">
        <f t="shared" si="34"/>
        <v>80145.69</v>
      </c>
      <c r="X150" s="11"/>
      <c r="Y150" t="str">
        <f t="shared" si="35"/>
        <v>376107</v>
      </c>
    </row>
    <row r="151" spans="1:25" ht="10.15" customHeight="1" x14ac:dyDescent="0.2">
      <c r="A151" s="25">
        <f t="shared" si="22"/>
        <v>109</v>
      </c>
      <c r="B151" s="1"/>
      <c r="C151" s="12" t="s">
        <v>62</v>
      </c>
      <c r="D151" s="1"/>
      <c r="E151" s="13" t="s">
        <v>63</v>
      </c>
      <c r="F151" s="1"/>
      <c r="G151" s="14">
        <v>0</v>
      </c>
      <c r="H151" s="15"/>
      <c r="I151" s="14">
        <v>435849.29</v>
      </c>
      <c r="J151" s="15"/>
      <c r="K151" s="14">
        <v>0</v>
      </c>
      <c r="L151" s="15"/>
      <c r="M151" s="14">
        <v>-435849.29</v>
      </c>
      <c r="N151" s="15"/>
      <c r="O151" s="14">
        <v>0</v>
      </c>
      <c r="P151" s="15"/>
      <c r="Q151" s="15">
        <f t="shared" si="33"/>
        <v>0</v>
      </c>
      <c r="R151" s="15"/>
      <c r="S151" s="14">
        <v>10900.81</v>
      </c>
      <c r="T151" s="15"/>
      <c r="U151" s="15">
        <v>0</v>
      </c>
      <c r="V151" s="15"/>
      <c r="W151" s="15">
        <f t="shared" si="34"/>
        <v>10900.81</v>
      </c>
      <c r="X151" s="11"/>
      <c r="Y151" t="str">
        <f t="shared" si="35"/>
        <v>378107</v>
      </c>
    </row>
    <row r="152" spans="1:25" ht="10.15" customHeight="1" x14ac:dyDescent="0.2">
      <c r="A152" s="25">
        <f t="shared" si="22"/>
        <v>110</v>
      </c>
      <c r="B152" s="1"/>
      <c r="C152" s="12" t="s">
        <v>64</v>
      </c>
      <c r="D152" s="1"/>
      <c r="E152" s="13" t="s">
        <v>65</v>
      </c>
      <c r="F152" s="1"/>
      <c r="G152" s="14">
        <v>2956.2000000000003</v>
      </c>
      <c r="H152" s="15"/>
      <c r="I152" s="14">
        <v>0</v>
      </c>
      <c r="J152" s="15"/>
      <c r="K152" s="14">
        <v>0</v>
      </c>
      <c r="L152" s="15"/>
      <c r="M152" s="14">
        <v>-2956.2000000000003</v>
      </c>
      <c r="N152" s="15"/>
      <c r="O152" s="14">
        <v>0</v>
      </c>
      <c r="P152" s="15"/>
      <c r="Q152" s="15">
        <f t="shared" si="33"/>
        <v>0</v>
      </c>
      <c r="R152" s="15"/>
      <c r="S152" s="14">
        <v>1331.03</v>
      </c>
      <c r="T152" s="15"/>
      <c r="U152" s="15">
        <v>0</v>
      </c>
      <c r="V152" s="15"/>
      <c r="W152" s="15">
        <f t="shared" si="34"/>
        <v>1331.03</v>
      </c>
      <c r="X152" s="11"/>
      <c r="Y152" t="str">
        <f t="shared" si="35"/>
        <v>379107</v>
      </c>
    </row>
    <row r="153" spans="1:25" ht="10.15" customHeight="1" x14ac:dyDescent="0.2">
      <c r="A153" s="25">
        <f t="shared" si="22"/>
        <v>111</v>
      </c>
      <c r="B153" s="1"/>
      <c r="C153" s="12" t="s">
        <v>66</v>
      </c>
      <c r="D153" s="1"/>
      <c r="E153" s="13" t="s">
        <v>67</v>
      </c>
      <c r="F153" s="1"/>
      <c r="G153" s="14">
        <v>23493.8</v>
      </c>
      <c r="H153" s="15"/>
      <c r="I153" s="14">
        <v>5812710.0600000005</v>
      </c>
      <c r="J153" s="15"/>
      <c r="K153" s="14">
        <v>0</v>
      </c>
      <c r="L153" s="15"/>
      <c r="M153" s="14">
        <v>-5818612.3800000008</v>
      </c>
      <c r="N153" s="15"/>
      <c r="O153" s="14">
        <v>0</v>
      </c>
      <c r="P153" s="15"/>
      <c r="Q153" s="15">
        <f t="shared" si="33"/>
        <v>17591.479999999516</v>
      </c>
      <c r="R153" s="15"/>
      <c r="S153" s="14">
        <v>16587.37</v>
      </c>
      <c r="T153" s="15"/>
      <c r="U153" s="15">
        <v>0</v>
      </c>
      <c r="V153" s="15"/>
      <c r="W153" s="15">
        <f t="shared" si="34"/>
        <v>16587.37</v>
      </c>
      <c r="X153" s="11"/>
      <c r="Y153" t="str">
        <f t="shared" si="35"/>
        <v>380107</v>
      </c>
    </row>
    <row r="154" spans="1:25" ht="10.15" customHeight="1" x14ac:dyDescent="0.2">
      <c r="A154" s="25">
        <f t="shared" si="22"/>
        <v>112</v>
      </c>
      <c r="B154" s="1"/>
      <c r="C154" s="12" t="s">
        <v>68</v>
      </c>
      <c r="D154" s="1"/>
      <c r="E154" s="13" t="s">
        <v>69</v>
      </c>
      <c r="F154" s="1"/>
      <c r="G154" s="14">
        <v>18270.36</v>
      </c>
      <c r="H154" s="15"/>
      <c r="I154" s="14">
        <v>3588284.4224719997</v>
      </c>
      <c r="J154" s="15"/>
      <c r="K154" s="14">
        <v>0</v>
      </c>
      <c r="L154" s="15"/>
      <c r="M154" s="14">
        <v>-3601861.0424719998</v>
      </c>
      <c r="N154" s="15"/>
      <c r="O154" s="14">
        <v>0</v>
      </c>
      <c r="P154" s="15"/>
      <c r="Q154" s="15">
        <f t="shared" si="33"/>
        <v>4693.7399999997579</v>
      </c>
      <c r="R154" s="15"/>
      <c r="S154" s="14">
        <v>23955.11</v>
      </c>
      <c r="T154" s="15"/>
      <c r="U154" s="15">
        <v>0</v>
      </c>
      <c r="V154" s="15"/>
      <c r="W154" s="15">
        <f t="shared" si="34"/>
        <v>23955.11</v>
      </c>
      <c r="X154" s="11"/>
      <c r="Y154" t="str">
        <f t="shared" si="35"/>
        <v>381107</v>
      </c>
    </row>
    <row r="155" spans="1:25" ht="10.15" customHeight="1" x14ac:dyDescent="0.2">
      <c r="A155" s="25">
        <f t="shared" si="22"/>
        <v>113</v>
      </c>
      <c r="B155" s="1"/>
      <c r="C155" s="12" t="s">
        <v>70</v>
      </c>
      <c r="D155" s="1"/>
      <c r="E155" s="13" t="s">
        <v>71</v>
      </c>
      <c r="F155" s="1"/>
      <c r="G155" s="14">
        <v>0</v>
      </c>
      <c r="H155" s="15"/>
      <c r="I155" s="14">
        <v>322553.73474500002</v>
      </c>
      <c r="J155" s="15"/>
      <c r="K155" s="14">
        <v>0</v>
      </c>
      <c r="L155" s="15"/>
      <c r="M155" s="14">
        <v>-322553.73474500002</v>
      </c>
      <c r="N155" s="15"/>
      <c r="O155" s="14">
        <v>0</v>
      </c>
      <c r="P155" s="15"/>
      <c r="Q155" s="15">
        <f t="shared" si="33"/>
        <v>0</v>
      </c>
      <c r="R155" s="15"/>
      <c r="S155" s="14">
        <v>0</v>
      </c>
      <c r="T155" s="15"/>
      <c r="U155" s="15">
        <v>0</v>
      </c>
      <c r="V155" s="15"/>
      <c r="W155" s="15">
        <f t="shared" si="34"/>
        <v>0</v>
      </c>
      <c r="X155" s="11"/>
      <c r="Y155" t="str">
        <f t="shared" si="35"/>
        <v>383107</v>
      </c>
    </row>
    <row r="156" spans="1:25" ht="10.15" customHeight="1" x14ac:dyDescent="0.2">
      <c r="A156" s="25">
        <f t="shared" si="22"/>
        <v>114</v>
      </c>
      <c r="B156" s="1"/>
      <c r="C156" s="12" t="s">
        <v>72</v>
      </c>
      <c r="D156" s="1"/>
      <c r="E156" s="13" t="s">
        <v>73</v>
      </c>
      <c r="F156" s="1"/>
      <c r="G156" s="14">
        <v>0</v>
      </c>
      <c r="H156" s="15"/>
      <c r="I156" s="14">
        <v>-335875.63832100003</v>
      </c>
      <c r="J156" s="15"/>
      <c r="K156" s="14">
        <v>0</v>
      </c>
      <c r="L156" s="15"/>
      <c r="M156" s="14">
        <v>335875.63832100003</v>
      </c>
      <c r="N156" s="15"/>
      <c r="O156" s="14">
        <v>0</v>
      </c>
      <c r="P156" s="15"/>
      <c r="Q156" s="15">
        <f t="shared" si="33"/>
        <v>0</v>
      </c>
      <c r="R156" s="15"/>
      <c r="S156" s="14">
        <v>0</v>
      </c>
      <c r="T156" s="15"/>
      <c r="U156" s="15">
        <v>0</v>
      </c>
      <c r="V156" s="15"/>
      <c r="W156" s="15">
        <f t="shared" si="34"/>
        <v>0</v>
      </c>
      <c r="X156" s="11"/>
      <c r="Y156" t="str">
        <f t="shared" si="35"/>
        <v>385107</v>
      </c>
    </row>
    <row r="157" spans="1:25" ht="10.15" customHeight="1" x14ac:dyDescent="0.2">
      <c r="A157" s="25">
        <f t="shared" si="22"/>
        <v>115</v>
      </c>
      <c r="B157" s="1"/>
      <c r="C157" s="12"/>
      <c r="D157" s="1"/>
      <c r="E157" s="13"/>
      <c r="F157" s="1"/>
      <c r="G157" s="16"/>
      <c r="H157" s="15"/>
      <c r="I157" s="16"/>
      <c r="J157" s="15"/>
      <c r="K157" s="16"/>
      <c r="L157" s="15"/>
      <c r="M157" s="16"/>
      <c r="N157" s="15"/>
      <c r="O157" s="16"/>
      <c r="P157" s="15"/>
      <c r="Q157" s="16"/>
      <c r="R157" s="15"/>
      <c r="S157" s="16"/>
      <c r="T157" s="15"/>
      <c r="U157" s="16"/>
      <c r="V157" s="15"/>
      <c r="W157" s="16"/>
      <c r="X157" s="11"/>
    </row>
    <row r="158" spans="1:25" ht="10.15" customHeight="1" x14ac:dyDescent="0.2">
      <c r="A158" s="25">
        <f t="shared" si="22"/>
        <v>116</v>
      </c>
      <c r="B158" s="1"/>
      <c r="C158" s="12"/>
      <c r="D158" s="1"/>
      <c r="E158" s="13" t="s">
        <v>74</v>
      </c>
      <c r="F158" s="1"/>
      <c r="G158" s="14">
        <f>SUM(G148:G157)</f>
        <v>138695.54</v>
      </c>
      <c r="H158" s="15"/>
      <c r="I158" s="14">
        <f>SUM(I148:I157)</f>
        <v>15185773.728896001</v>
      </c>
      <c r="J158" s="15"/>
      <c r="K158" s="14">
        <f>SUM(K148:K157)</f>
        <v>0</v>
      </c>
      <c r="L158" s="15"/>
      <c r="M158" s="14">
        <f>SUM(M148:M157)</f>
        <v>-15129684.518896002</v>
      </c>
      <c r="N158" s="15"/>
      <c r="O158" s="14">
        <f>SUM(O148:O157)</f>
        <v>0</v>
      </c>
      <c r="P158" s="15"/>
      <c r="Q158" s="14">
        <f>SUM(Q148:Q157)</f>
        <v>194784.7499999986</v>
      </c>
      <c r="R158" s="15"/>
      <c r="S158" s="14">
        <f>SUM(S148:S157)</f>
        <v>132920.01</v>
      </c>
      <c r="T158" s="15"/>
      <c r="U158" s="14">
        <f>SUM(U148:U157)</f>
        <v>0</v>
      </c>
      <c r="V158" s="15"/>
      <c r="W158" s="14">
        <f>SUM(W148:W157)</f>
        <v>132920.01</v>
      </c>
      <c r="X158" s="11"/>
    </row>
    <row r="159" spans="1:25" ht="10.15" customHeight="1" x14ac:dyDescent="0.2">
      <c r="A159" s="25">
        <f t="shared" si="22"/>
        <v>117</v>
      </c>
      <c r="B159" s="1"/>
      <c r="C159" s="12"/>
      <c r="D159" s="1"/>
      <c r="E159" s="13"/>
      <c r="F159" s="1"/>
      <c r="G159" s="14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4"/>
      <c r="T159" s="15"/>
      <c r="U159" s="14"/>
      <c r="V159" s="15"/>
      <c r="W159" s="14"/>
      <c r="X159" s="11"/>
    </row>
    <row r="160" spans="1:25" ht="10.15" customHeight="1" x14ac:dyDescent="0.2">
      <c r="A160" s="25">
        <f t="shared" si="22"/>
        <v>118</v>
      </c>
      <c r="B160" s="1"/>
      <c r="C160" s="12" t="s">
        <v>75</v>
      </c>
      <c r="D160" s="1"/>
      <c r="E160" s="13" t="s">
        <v>58</v>
      </c>
      <c r="F160" s="1"/>
      <c r="G160" s="14">
        <v>0</v>
      </c>
      <c r="H160" s="15"/>
      <c r="I160" s="14">
        <v>0</v>
      </c>
      <c r="J160" s="15"/>
      <c r="K160" s="14">
        <v>0</v>
      </c>
      <c r="L160" s="15"/>
      <c r="M160" s="14">
        <v>0</v>
      </c>
      <c r="N160" s="15"/>
      <c r="O160" s="14">
        <v>0</v>
      </c>
      <c r="P160" s="15"/>
      <c r="Q160" s="15">
        <f t="shared" ref="Q160:Q169" si="36">SUM(G160:P160)</f>
        <v>0</v>
      </c>
      <c r="R160" s="15"/>
      <c r="S160" s="14">
        <v>0</v>
      </c>
      <c r="T160" s="15"/>
      <c r="U160" s="15">
        <v>0</v>
      </c>
      <c r="V160" s="15"/>
      <c r="W160" s="15">
        <f t="shared" ref="W160:W169" si="37">SUM(S160:V160)</f>
        <v>0</v>
      </c>
      <c r="X160" s="11"/>
      <c r="Y160" t="str">
        <f t="shared" ref="Y160:Y169" si="38">LEFT(C160,3)&amp;107</f>
        <v>389107</v>
      </c>
    </row>
    <row r="161" spans="1:25" ht="10.15" customHeight="1" x14ac:dyDescent="0.2">
      <c r="A161" s="25">
        <f t="shared" si="22"/>
        <v>119</v>
      </c>
      <c r="B161" s="1"/>
      <c r="C161" s="12" t="s">
        <v>76</v>
      </c>
      <c r="D161" s="1"/>
      <c r="E161" s="13" t="s">
        <v>77</v>
      </c>
      <c r="F161" s="1"/>
      <c r="G161" s="14">
        <v>0</v>
      </c>
      <c r="H161" s="15"/>
      <c r="I161" s="14">
        <v>890835.61225900042</v>
      </c>
      <c r="J161" s="15"/>
      <c r="K161" s="14">
        <v>0</v>
      </c>
      <c r="L161" s="15"/>
      <c r="M161" s="14">
        <v>-890835.61225900042</v>
      </c>
      <c r="N161" s="15"/>
      <c r="O161" s="14">
        <v>0</v>
      </c>
      <c r="P161" s="15"/>
      <c r="Q161" s="15">
        <f t="shared" si="36"/>
        <v>0</v>
      </c>
      <c r="R161" s="15"/>
      <c r="S161" s="14">
        <v>17985.16</v>
      </c>
      <c r="T161" s="15"/>
      <c r="U161" s="15">
        <v>0</v>
      </c>
      <c r="V161" s="15"/>
      <c r="W161" s="15">
        <f t="shared" si="37"/>
        <v>17985.16</v>
      </c>
      <c r="X161" s="11"/>
      <c r="Y161" t="str">
        <f t="shared" si="38"/>
        <v>390107</v>
      </c>
    </row>
    <row r="162" spans="1:25" ht="10.15" customHeight="1" x14ac:dyDescent="0.2">
      <c r="A162" s="25">
        <f t="shared" si="22"/>
        <v>120</v>
      </c>
      <c r="B162" s="1"/>
      <c r="C162" s="12" t="s">
        <v>78</v>
      </c>
      <c r="D162" s="1"/>
      <c r="E162" s="13" t="s">
        <v>79</v>
      </c>
      <c r="F162" s="1"/>
      <c r="G162" s="14">
        <v>0</v>
      </c>
      <c r="H162" s="15"/>
      <c r="I162" s="14">
        <v>-375305.53308199998</v>
      </c>
      <c r="J162" s="15"/>
      <c r="K162" s="14">
        <v>0</v>
      </c>
      <c r="L162" s="15"/>
      <c r="M162" s="14">
        <v>376887.51308199996</v>
      </c>
      <c r="N162" s="15"/>
      <c r="O162" s="14">
        <v>0</v>
      </c>
      <c r="P162" s="15"/>
      <c r="Q162" s="15">
        <f t="shared" si="36"/>
        <v>1581.9799999999814</v>
      </c>
      <c r="R162" s="15"/>
      <c r="S162" s="14">
        <v>9758.9599999999991</v>
      </c>
      <c r="T162" s="15"/>
      <c r="U162" s="15">
        <v>0</v>
      </c>
      <c r="V162" s="15"/>
      <c r="W162" s="15">
        <f t="shared" si="37"/>
        <v>9758.9599999999991</v>
      </c>
      <c r="X162" s="11"/>
      <c r="Y162" t="str">
        <f t="shared" si="38"/>
        <v>391107</v>
      </c>
    </row>
    <row r="163" spans="1:25" ht="10.15" customHeight="1" x14ac:dyDescent="0.2">
      <c r="A163" s="25">
        <f t="shared" si="22"/>
        <v>121</v>
      </c>
      <c r="B163" s="1"/>
      <c r="C163" s="12" t="s">
        <v>80</v>
      </c>
      <c r="D163" s="1"/>
      <c r="E163" s="13" t="s">
        <v>81</v>
      </c>
      <c r="F163" s="1"/>
      <c r="G163" s="14">
        <v>53060.65</v>
      </c>
      <c r="H163" s="15"/>
      <c r="I163" s="14">
        <v>399974.427112</v>
      </c>
      <c r="J163" s="15"/>
      <c r="K163" s="14">
        <v>0</v>
      </c>
      <c r="L163" s="15"/>
      <c r="M163" s="14">
        <v>-450311.13711200003</v>
      </c>
      <c r="N163" s="15"/>
      <c r="O163" s="14">
        <v>0</v>
      </c>
      <c r="P163" s="15"/>
      <c r="Q163" s="15">
        <f t="shared" si="36"/>
        <v>2723.9400000000023</v>
      </c>
      <c r="R163" s="15"/>
      <c r="S163" s="14">
        <v>46816.57</v>
      </c>
      <c r="T163" s="15"/>
      <c r="U163" s="15">
        <v>0</v>
      </c>
      <c r="V163" s="15"/>
      <c r="W163" s="15">
        <f t="shared" si="37"/>
        <v>46816.57</v>
      </c>
      <c r="X163" s="11"/>
      <c r="Y163" t="str">
        <f t="shared" si="38"/>
        <v>392107</v>
      </c>
    </row>
    <row r="164" spans="1:25" ht="10.15" customHeight="1" x14ac:dyDescent="0.2">
      <c r="A164" s="25">
        <f t="shared" si="22"/>
        <v>122</v>
      </c>
      <c r="B164" s="1"/>
      <c r="C164" s="12" t="s">
        <v>82</v>
      </c>
      <c r="D164" s="1"/>
      <c r="E164" s="13" t="s">
        <v>83</v>
      </c>
      <c r="F164" s="1"/>
      <c r="G164" s="14">
        <v>0</v>
      </c>
      <c r="H164" s="15"/>
      <c r="I164" s="14">
        <v>0</v>
      </c>
      <c r="J164" s="15"/>
      <c r="K164" s="14">
        <v>0</v>
      </c>
      <c r="L164" s="15"/>
      <c r="M164" s="14">
        <v>0</v>
      </c>
      <c r="N164" s="15"/>
      <c r="O164" s="14">
        <v>0</v>
      </c>
      <c r="P164" s="15"/>
      <c r="Q164" s="15">
        <f t="shared" si="36"/>
        <v>0</v>
      </c>
      <c r="R164" s="15"/>
      <c r="S164" s="14">
        <v>0</v>
      </c>
      <c r="T164" s="15"/>
      <c r="U164" s="15">
        <v>0</v>
      </c>
      <c r="V164" s="15"/>
      <c r="W164" s="15">
        <f t="shared" si="37"/>
        <v>0</v>
      </c>
      <c r="X164" s="11"/>
      <c r="Y164" t="str">
        <f t="shared" si="38"/>
        <v>393107</v>
      </c>
    </row>
    <row r="165" spans="1:25" ht="10.15" customHeight="1" x14ac:dyDescent="0.2">
      <c r="A165" s="25">
        <f t="shared" si="22"/>
        <v>123</v>
      </c>
      <c r="B165" s="1"/>
      <c r="C165" s="12" t="s">
        <v>84</v>
      </c>
      <c r="D165" s="1"/>
      <c r="E165" s="13" t="s">
        <v>85</v>
      </c>
      <c r="F165" s="1"/>
      <c r="G165" s="14">
        <v>53598.98</v>
      </c>
      <c r="H165" s="15"/>
      <c r="I165" s="14">
        <v>143194.699723</v>
      </c>
      <c r="J165" s="15"/>
      <c r="K165" s="14">
        <v>0</v>
      </c>
      <c r="L165" s="15"/>
      <c r="M165" s="14">
        <v>-196793.67972300001</v>
      </c>
      <c r="N165" s="15"/>
      <c r="O165" s="14">
        <v>0</v>
      </c>
      <c r="P165" s="15"/>
      <c r="Q165" s="15">
        <f t="shared" si="36"/>
        <v>0</v>
      </c>
      <c r="R165" s="15"/>
      <c r="S165" s="14">
        <v>182.52</v>
      </c>
      <c r="T165" s="15"/>
      <c r="U165" s="15">
        <v>0</v>
      </c>
      <c r="V165" s="15"/>
      <c r="W165" s="15">
        <f t="shared" si="37"/>
        <v>182.52</v>
      </c>
      <c r="X165" s="11"/>
      <c r="Y165" t="str">
        <f t="shared" si="38"/>
        <v>394107</v>
      </c>
    </row>
    <row r="166" spans="1:25" ht="10.15" customHeight="1" x14ac:dyDescent="0.2">
      <c r="A166" s="25">
        <f t="shared" si="22"/>
        <v>124</v>
      </c>
      <c r="B166" s="1"/>
      <c r="C166" s="12" t="s">
        <v>86</v>
      </c>
      <c r="D166" s="1"/>
      <c r="E166" s="13" t="s">
        <v>87</v>
      </c>
      <c r="F166" s="1"/>
      <c r="G166" s="14">
        <v>0</v>
      </c>
      <c r="H166" s="15"/>
      <c r="I166" s="14">
        <v>0</v>
      </c>
      <c r="J166" s="15"/>
      <c r="K166" s="14">
        <v>0</v>
      </c>
      <c r="L166" s="15"/>
      <c r="M166" s="14">
        <v>0</v>
      </c>
      <c r="N166" s="15"/>
      <c r="O166" s="14">
        <v>0</v>
      </c>
      <c r="P166" s="15"/>
      <c r="Q166" s="15">
        <f t="shared" si="36"/>
        <v>0</v>
      </c>
      <c r="R166" s="15"/>
      <c r="S166" s="14">
        <v>0</v>
      </c>
      <c r="T166" s="15"/>
      <c r="U166" s="15">
        <v>0</v>
      </c>
      <c r="V166" s="15"/>
      <c r="W166" s="15">
        <f t="shared" si="37"/>
        <v>0</v>
      </c>
      <c r="X166" s="11"/>
      <c r="Y166" t="str">
        <f t="shared" si="38"/>
        <v>395107</v>
      </c>
    </row>
    <row r="167" spans="1:25" ht="10.15" customHeight="1" x14ac:dyDescent="0.2">
      <c r="A167" s="25">
        <f t="shared" si="22"/>
        <v>125</v>
      </c>
      <c r="B167" s="1"/>
      <c r="C167" s="12" t="s">
        <v>88</v>
      </c>
      <c r="D167" s="1"/>
      <c r="E167" s="13" t="s">
        <v>89</v>
      </c>
      <c r="F167" s="1"/>
      <c r="G167" s="14">
        <v>8260.57</v>
      </c>
      <c r="H167" s="15"/>
      <c r="I167" s="14">
        <v>589146.96314400004</v>
      </c>
      <c r="J167" s="15"/>
      <c r="K167" s="14">
        <v>0</v>
      </c>
      <c r="L167" s="15"/>
      <c r="M167" s="14">
        <v>-597407.53314399999</v>
      </c>
      <c r="N167" s="15"/>
      <c r="O167" s="14">
        <v>0</v>
      </c>
      <c r="P167" s="15"/>
      <c r="Q167" s="15">
        <f t="shared" si="36"/>
        <v>0</v>
      </c>
      <c r="R167" s="15"/>
      <c r="S167" s="14">
        <v>38345.54</v>
      </c>
      <c r="T167" s="15"/>
      <c r="U167" s="15">
        <v>0</v>
      </c>
      <c r="V167" s="15"/>
      <c r="W167" s="15">
        <f t="shared" si="37"/>
        <v>38345.54</v>
      </c>
      <c r="X167" s="11"/>
      <c r="Y167" t="str">
        <f t="shared" si="38"/>
        <v>396107</v>
      </c>
    </row>
    <row r="168" spans="1:25" ht="10.15" customHeight="1" x14ac:dyDescent="0.2">
      <c r="A168" s="25">
        <f t="shared" si="22"/>
        <v>126</v>
      </c>
      <c r="B168" s="1"/>
      <c r="C168" s="12" t="s">
        <v>90</v>
      </c>
      <c r="D168" s="1"/>
      <c r="E168" s="13" t="s">
        <v>91</v>
      </c>
      <c r="F168" s="1"/>
      <c r="G168" s="14">
        <v>1808.3700000000001</v>
      </c>
      <c r="H168" s="15"/>
      <c r="I168" s="14">
        <v>-79566.376311</v>
      </c>
      <c r="J168" s="15"/>
      <c r="K168" s="14">
        <v>0</v>
      </c>
      <c r="L168" s="15"/>
      <c r="M168" s="14">
        <v>78320.806310999993</v>
      </c>
      <c r="N168" s="15"/>
      <c r="O168" s="14">
        <v>0</v>
      </c>
      <c r="P168" s="15"/>
      <c r="Q168" s="15">
        <f t="shared" si="36"/>
        <v>562.79999999998836</v>
      </c>
      <c r="R168" s="15"/>
      <c r="S168" s="14">
        <v>731.17</v>
      </c>
      <c r="T168" s="15"/>
      <c r="U168" s="15">
        <v>0</v>
      </c>
      <c r="V168" s="15"/>
      <c r="W168" s="15">
        <f t="shared" si="37"/>
        <v>731.17</v>
      </c>
      <c r="X168" s="11"/>
      <c r="Y168" t="str">
        <f t="shared" si="38"/>
        <v>397107</v>
      </c>
    </row>
    <row r="169" spans="1:25" ht="10.15" customHeight="1" x14ac:dyDescent="0.2">
      <c r="A169" s="25">
        <f t="shared" si="22"/>
        <v>127</v>
      </c>
      <c r="B169" s="1"/>
      <c r="C169" s="12" t="s">
        <v>92</v>
      </c>
      <c r="D169" s="1"/>
      <c r="E169" s="13" t="s">
        <v>93</v>
      </c>
      <c r="F169" s="1"/>
      <c r="G169" s="14">
        <v>0</v>
      </c>
      <c r="H169" s="15"/>
      <c r="I169" s="14">
        <v>74590.055613000004</v>
      </c>
      <c r="J169" s="15"/>
      <c r="K169" s="14">
        <v>0</v>
      </c>
      <c r="L169" s="15"/>
      <c r="M169" s="14">
        <v>-74590.055613000004</v>
      </c>
      <c r="N169" s="15"/>
      <c r="O169" s="14">
        <v>0</v>
      </c>
      <c r="P169" s="15"/>
      <c r="Q169" s="15">
        <f t="shared" si="36"/>
        <v>0</v>
      </c>
      <c r="R169" s="15"/>
      <c r="S169" s="14">
        <v>93.42</v>
      </c>
      <c r="T169" s="15"/>
      <c r="U169" s="15">
        <v>0</v>
      </c>
      <c r="V169" s="15"/>
      <c r="W169" s="15">
        <f t="shared" si="37"/>
        <v>93.42</v>
      </c>
      <c r="X169" s="11"/>
      <c r="Y169" t="str">
        <f t="shared" si="38"/>
        <v>398107</v>
      </c>
    </row>
    <row r="170" spans="1:25" ht="10.15" customHeight="1" x14ac:dyDescent="0.2">
      <c r="A170" s="25">
        <f t="shared" si="22"/>
        <v>128</v>
      </c>
      <c r="B170" s="1"/>
      <c r="C170" s="12"/>
      <c r="D170" s="1"/>
      <c r="E170" s="13"/>
      <c r="F170" s="1"/>
      <c r="G170" s="16"/>
      <c r="H170" s="15"/>
      <c r="I170" s="16"/>
      <c r="J170" s="15"/>
      <c r="K170" s="16"/>
      <c r="L170" s="15"/>
      <c r="M170" s="16"/>
      <c r="N170" s="15"/>
      <c r="O170" s="16"/>
      <c r="P170" s="15"/>
      <c r="Q170" s="16"/>
      <c r="R170" s="15"/>
      <c r="S170" s="16"/>
      <c r="T170" s="15"/>
      <c r="U170" s="16"/>
      <c r="V170" s="15"/>
      <c r="W170" s="16"/>
      <c r="X170" s="11"/>
    </row>
    <row r="171" spans="1:25" ht="10.15" customHeight="1" x14ac:dyDescent="0.2">
      <c r="A171" s="25">
        <f t="shared" si="22"/>
        <v>129</v>
      </c>
      <c r="B171" s="1"/>
      <c r="C171" s="12"/>
      <c r="D171" s="1"/>
      <c r="E171" s="13" t="s">
        <v>94</v>
      </c>
      <c r="F171" s="1"/>
      <c r="G171" s="14">
        <f>SUM(G160:G170)</f>
        <v>116728.57</v>
      </c>
      <c r="H171" s="15"/>
      <c r="I171" s="14">
        <f>SUM(I160:I170)</f>
        <v>1642869.8484580005</v>
      </c>
      <c r="J171" s="15"/>
      <c r="K171" s="14">
        <f>SUM(K160:K170)</f>
        <v>0</v>
      </c>
      <c r="L171" s="15"/>
      <c r="M171" s="14">
        <f>SUM(M160:M170)</f>
        <v>-1754729.6984580006</v>
      </c>
      <c r="N171" s="15"/>
      <c r="O171" s="14">
        <f>SUM(O160:O170)</f>
        <v>0</v>
      </c>
      <c r="P171" s="15"/>
      <c r="Q171" s="14">
        <f>SUM(Q160:Q170)</f>
        <v>4868.7199999999721</v>
      </c>
      <c r="R171" s="15"/>
      <c r="S171" s="14">
        <f>SUM(S160:S170)</f>
        <v>113913.34</v>
      </c>
      <c r="T171" s="15"/>
      <c r="U171" s="14">
        <f>SUM(U160:U170)</f>
        <v>0</v>
      </c>
      <c r="V171" s="15"/>
      <c r="W171" s="14">
        <f>SUM(W160:W170)</f>
        <v>113913.34</v>
      </c>
      <c r="X171" s="11"/>
    </row>
    <row r="172" spans="1:25" ht="10.15" customHeight="1" x14ac:dyDescent="0.2">
      <c r="A172" s="25">
        <f t="shared" si="22"/>
        <v>130</v>
      </c>
      <c r="B172" s="1"/>
      <c r="C172" s="12"/>
      <c r="D172" s="1"/>
      <c r="E172" s="13"/>
      <c r="F172" s="1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/>
      <c r="V172" s="15"/>
      <c r="W172" s="14"/>
      <c r="X172" s="11"/>
    </row>
    <row r="173" spans="1:25" ht="10.15" customHeight="1" thickBot="1" x14ac:dyDescent="0.25">
      <c r="A173" s="25">
        <f t="shared" ref="A173" si="39">A172+1</f>
        <v>131</v>
      </c>
      <c r="B173" s="1"/>
      <c r="C173" s="13" t="s">
        <v>102</v>
      </c>
      <c r="D173" s="1"/>
      <c r="E173" s="13"/>
      <c r="F173" s="1"/>
      <c r="G173" s="17">
        <f>SUM(G171,G158,G146,G135)</f>
        <v>448067.61000000004</v>
      </c>
      <c r="H173" s="15"/>
      <c r="I173" s="17">
        <f>SUM(I171,I158,I146,I135)</f>
        <v>16928505.107697003</v>
      </c>
      <c r="J173" s="15"/>
      <c r="K173" s="17">
        <f>SUM(K171,K158,K146,K135)</f>
        <v>0</v>
      </c>
      <c r="L173" s="15"/>
      <c r="M173" s="17">
        <f>SUM(M171,M158,M146,M135)</f>
        <v>-17076870.057697006</v>
      </c>
      <c r="N173" s="15"/>
      <c r="O173" s="17">
        <f>SUM(O171,O158,O146,O135)</f>
        <v>0</v>
      </c>
      <c r="P173" s="15"/>
      <c r="Q173" s="17">
        <f>SUM(Q171,Q158,Q146,Q135)</f>
        <v>299702.65999999858</v>
      </c>
      <c r="R173" s="15"/>
      <c r="S173" s="17">
        <f>SUM(S171,S158,S146,S135)</f>
        <v>333185.37</v>
      </c>
      <c r="T173" s="15"/>
      <c r="U173" s="17">
        <f>SUM(U171,U158,U146,U135)</f>
        <v>0</v>
      </c>
      <c r="V173" s="15"/>
      <c r="W173" s="17">
        <f>SUM(W171,W158,W146,W135)</f>
        <v>333185.37</v>
      </c>
      <c r="X173" s="11"/>
    </row>
    <row r="174" spans="1:25" ht="10.15" customHeight="1" thickTop="1" x14ac:dyDescent="0.2">
      <c r="A174" s="1"/>
      <c r="B174" s="1"/>
      <c r="C174" s="13"/>
      <c r="D174" s="1"/>
      <c r="E174" s="13"/>
      <c r="F174" s="1"/>
      <c r="G174" s="22"/>
      <c r="H174" s="15"/>
      <c r="I174" s="22"/>
      <c r="J174" s="15"/>
      <c r="K174" s="22"/>
      <c r="L174" s="15"/>
      <c r="M174" s="22"/>
      <c r="N174" s="15"/>
      <c r="O174" s="22"/>
      <c r="P174" s="15"/>
      <c r="Q174" s="22"/>
      <c r="R174" s="15"/>
      <c r="S174" s="22"/>
      <c r="T174" s="15"/>
      <c r="U174" s="22"/>
      <c r="V174" s="15"/>
      <c r="W174" s="22"/>
      <c r="X174" s="11"/>
    </row>
    <row r="175" spans="1:25" ht="10.15" customHeight="1" x14ac:dyDescent="0.2">
      <c r="A175" s="1"/>
      <c r="B175" s="1"/>
      <c r="C175" s="13"/>
      <c r="D175" s="1"/>
      <c r="E175" s="13"/>
      <c r="F175" s="1"/>
      <c r="G175" s="22"/>
      <c r="H175" s="15"/>
      <c r="I175" s="22"/>
      <c r="J175" s="15"/>
      <c r="K175" s="22"/>
      <c r="L175" s="15"/>
      <c r="M175" s="22"/>
      <c r="N175" s="15"/>
      <c r="O175" s="22"/>
      <c r="P175" s="15"/>
      <c r="Q175" s="22"/>
      <c r="R175" s="15"/>
      <c r="S175" s="22"/>
      <c r="T175" s="15"/>
      <c r="U175" s="22"/>
      <c r="V175" s="15"/>
      <c r="W175" s="22"/>
      <c r="X175" s="11"/>
    </row>
    <row r="176" spans="1:25" ht="10.15" customHeight="1" x14ac:dyDescent="0.2">
      <c r="A176" s="1"/>
      <c r="B176" s="1"/>
      <c r="C176" s="13"/>
      <c r="D176" s="1"/>
      <c r="E176" s="13"/>
      <c r="F176" s="1"/>
      <c r="G176" s="22"/>
      <c r="H176" s="15"/>
      <c r="I176" s="22"/>
      <c r="J176" s="15"/>
      <c r="K176" s="22"/>
      <c r="L176" s="15"/>
      <c r="M176" s="22"/>
      <c r="N176" s="15"/>
      <c r="O176" s="22"/>
      <c r="P176" s="15"/>
      <c r="Q176" s="22"/>
      <c r="R176" s="15"/>
      <c r="S176" s="22"/>
      <c r="T176" s="15"/>
      <c r="U176" s="22"/>
      <c r="V176" s="15"/>
      <c r="W176" s="22"/>
      <c r="X176" s="11"/>
    </row>
    <row r="177" spans="1:24" ht="10.15" customHeight="1" x14ac:dyDescent="0.2">
      <c r="A177" s="1"/>
      <c r="B177" s="1"/>
      <c r="C177" s="13"/>
      <c r="D177" s="1"/>
      <c r="E177" s="13"/>
      <c r="F177" s="1"/>
      <c r="G177" s="22"/>
      <c r="H177" s="15"/>
      <c r="I177" s="22"/>
      <c r="J177" s="15"/>
      <c r="K177" s="22"/>
      <c r="L177" s="15"/>
      <c r="M177" s="22"/>
      <c r="N177" s="15"/>
      <c r="O177" s="22"/>
      <c r="P177" s="15"/>
      <c r="Q177" s="22"/>
      <c r="R177" s="15"/>
      <c r="S177" s="22"/>
      <c r="T177" s="15"/>
      <c r="U177" s="22"/>
      <c r="V177" s="15"/>
      <c r="W177" s="22"/>
      <c r="X177" s="11"/>
    </row>
    <row r="178" spans="1:24" ht="10.15" customHeight="1" x14ac:dyDescent="0.2">
      <c r="A178" s="1"/>
      <c r="B178" s="1"/>
      <c r="C178" s="13"/>
      <c r="D178" s="1"/>
      <c r="E178" s="13"/>
      <c r="F178" s="1"/>
      <c r="G178" s="22"/>
      <c r="H178" s="15"/>
      <c r="I178" s="22"/>
      <c r="J178" s="15"/>
      <c r="K178" s="22"/>
      <c r="L178" s="15"/>
      <c r="M178" s="22"/>
      <c r="N178" s="15"/>
      <c r="O178" s="22"/>
      <c r="P178" s="15"/>
      <c r="Q178" s="22"/>
      <c r="R178" s="15"/>
      <c r="S178" s="22"/>
      <c r="T178" s="15"/>
      <c r="U178" s="22"/>
      <c r="V178" s="15"/>
      <c r="W178" s="22"/>
      <c r="X178" s="11"/>
    </row>
    <row r="179" spans="1:24" ht="10.15" customHeight="1" x14ac:dyDescent="0.2">
      <c r="A179" s="1"/>
      <c r="B179" s="1"/>
      <c r="C179" s="13"/>
      <c r="D179" s="1"/>
      <c r="E179" s="13"/>
      <c r="F179" s="1"/>
      <c r="G179" s="22"/>
      <c r="H179" s="15"/>
      <c r="I179" s="22"/>
      <c r="J179" s="15"/>
      <c r="K179" s="22"/>
      <c r="L179" s="15"/>
      <c r="M179" s="22"/>
      <c r="N179" s="15"/>
      <c r="O179" s="22"/>
      <c r="P179" s="15"/>
      <c r="Q179" s="22"/>
      <c r="R179" s="15"/>
      <c r="S179" s="22"/>
      <c r="T179" s="15"/>
      <c r="U179" s="22"/>
      <c r="V179" s="15"/>
      <c r="W179" s="22"/>
      <c r="X179" s="11"/>
    </row>
    <row r="180" spans="1:24" ht="10.15" customHeight="1" x14ac:dyDescent="0.2">
      <c r="A180" s="1"/>
      <c r="B180" s="1"/>
      <c r="C180" s="13"/>
      <c r="D180" s="1"/>
      <c r="E180" s="13"/>
      <c r="F180" s="1"/>
      <c r="G180" s="22"/>
      <c r="H180" s="15"/>
      <c r="I180" s="22"/>
      <c r="J180" s="15"/>
      <c r="K180" s="22"/>
      <c r="L180" s="15"/>
      <c r="M180" s="22"/>
      <c r="N180" s="15"/>
      <c r="O180" s="22"/>
      <c r="P180" s="15"/>
      <c r="Q180" s="22"/>
      <c r="R180" s="15"/>
      <c r="S180" s="22"/>
      <c r="T180" s="15"/>
      <c r="U180" s="22"/>
      <c r="V180" s="15"/>
      <c r="W180" s="22"/>
      <c r="X180" s="11"/>
    </row>
    <row r="181" spans="1:24" ht="10.15" customHeight="1" x14ac:dyDescent="0.2">
      <c r="A181" s="1"/>
      <c r="B181" s="1"/>
      <c r="C181" s="13"/>
      <c r="D181" s="1"/>
      <c r="E181" s="13"/>
      <c r="F181" s="1"/>
      <c r="G181" s="22"/>
      <c r="H181" s="15"/>
      <c r="I181" s="22"/>
      <c r="J181" s="15"/>
      <c r="K181" s="22"/>
      <c r="L181" s="15"/>
      <c r="M181" s="22"/>
      <c r="N181" s="15"/>
      <c r="O181" s="22"/>
      <c r="P181" s="15"/>
      <c r="Q181" s="22"/>
      <c r="R181" s="15"/>
      <c r="S181" s="22"/>
      <c r="T181" s="15"/>
      <c r="U181" s="22"/>
      <c r="V181" s="15"/>
      <c r="W181" s="22"/>
      <c r="X181" s="11"/>
    </row>
    <row r="182" spans="1:24" ht="10.15" customHeight="1" x14ac:dyDescent="0.2">
      <c r="A182" s="1"/>
      <c r="B182" s="1"/>
      <c r="C182" s="13"/>
      <c r="D182" s="1"/>
      <c r="E182" s="13"/>
      <c r="F182" s="1"/>
      <c r="G182" s="22"/>
      <c r="H182" s="15"/>
      <c r="I182" s="22"/>
      <c r="J182" s="15"/>
      <c r="K182" s="22"/>
      <c r="L182" s="15"/>
      <c r="M182" s="22"/>
      <c r="N182" s="15"/>
      <c r="O182" s="22"/>
      <c r="P182" s="15"/>
      <c r="Q182" s="22"/>
      <c r="R182" s="15"/>
      <c r="S182" s="22"/>
      <c r="T182" s="15"/>
      <c r="U182" s="22"/>
      <c r="V182" s="15"/>
      <c r="W182" s="22"/>
      <c r="X182" s="11"/>
    </row>
    <row r="183" spans="1:24" ht="10.15" customHeight="1" x14ac:dyDescent="0.2">
      <c r="A183" s="1"/>
      <c r="B183" s="1"/>
      <c r="C183" s="13"/>
      <c r="D183" s="1"/>
      <c r="E183" s="13"/>
      <c r="F183" s="1"/>
      <c r="G183" s="22"/>
      <c r="H183" s="15"/>
      <c r="I183" s="22"/>
      <c r="J183" s="15"/>
      <c r="K183" s="22"/>
      <c r="L183" s="15"/>
      <c r="M183" s="22"/>
      <c r="N183" s="15"/>
      <c r="O183" s="22"/>
      <c r="P183" s="15"/>
      <c r="Q183" s="22"/>
      <c r="R183" s="15"/>
      <c r="S183" s="22"/>
      <c r="T183" s="15"/>
      <c r="U183" s="22"/>
      <c r="V183" s="15"/>
      <c r="W183" s="22"/>
      <c r="X183" s="11"/>
    </row>
    <row r="184" spans="1:24" ht="10.15" customHeight="1" x14ac:dyDescent="0.2">
      <c r="A184" s="1"/>
      <c r="B184" s="1"/>
      <c r="C184" s="13"/>
      <c r="D184" s="1"/>
      <c r="E184" s="13"/>
      <c r="F184" s="1"/>
      <c r="G184" s="22"/>
      <c r="H184" s="15"/>
      <c r="I184" s="22"/>
      <c r="J184" s="15"/>
      <c r="K184" s="22"/>
      <c r="L184" s="15"/>
      <c r="M184" s="22"/>
      <c r="N184" s="15"/>
      <c r="O184" s="22"/>
      <c r="P184" s="15"/>
      <c r="Q184" s="22"/>
      <c r="R184" s="15"/>
      <c r="S184" s="22"/>
      <c r="T184" s="15"/>
      <c r="U184" s="22"/>
      <c r="V184" s="15"/>
      <c r="W184" s="22"/>
      <c r="X184" s="11"/>
    </row>
    <row r="185" spans="1:24" ht="10.15" customHeight="1" x14ac:dyDescent="0.2">
      <c r="A185" s="1"/>
      <c r="B185" s="1"/>
      <c r="C185" s="13"/>
      <c r="D185" s="1"/>
      <c r="E185" s="13"/>
      <c r="F185" s="1"/>
      <c r="G185" s="22"/>
      <c r="H185" s="15"/>
      <c r="I185" s="22"/>
      <c r="J185" s="15"/>
      <c r="K185" s="22" t="s">
        <v>96</v>
      </c>
      <c r="L185" s="15"/>
      <c r="M185" s="22"/>
      <c r="N185" s="15"/>
      <c r="O185" s="22"/>
      <c r="P185" s="15"/>
      <c r="Q185" s="22"/>
      <c r="R185" s="15"/>
      <c r="S185" s="22"/>
      <c r="T185" s="15"/>
      <c r="U185" s="22"/>
      <c r="V185" s="15"/>
      <c r="W185" s="22"/>
      <c r="X185" s="11"/>
    </row>
    <row r="186" spans="1:24" ht="23.25" customHeight="1" x14ac:dyDescent="0.2">
      <c r="A186" s="1"/>
      <c r="B186" s="1"/>
      <c r="C186" s="13"/>
      <c r="D186" s="1"/>
      <c r="E186" s="13"/>
      <c r="F186" s="1"/>
      <c r="G186" s="22"/>
      <c r="H186" s="15"/>
      <c r="I186" s="22"/>
      <c r="J186" s="15"/>
      <c r="K186" s="23" t="s">
        <v>103</v>
      </c>
      <c r="L186" s="15"/>
      <c r="M186" s="22"/>
      <c r="N186" s="15"/>
      <c r="O186" s="22"/>
      <c r="P186" s="15"/>
      <c r="Q186" s="22"/>
      <c r="R186" s="15"/>
      <c r="S186" s="22"/>
      <c r="T186" s="15"/>
      <c r="U186" s="22"/>
      <c r="V186" s="15"/>
      <c r="W186" s="22"/>
      <c r="X186" s="11"/>
    </row>
  </sheetData>
  <mergeCells count="8">
    <mergeCell ref="A7:W7"/>
    <mergeCell ref="A8:W8"/>
    <mergeCell ref="A1:W1"/>
    <mergeCell ref="A2:W2"/>
    <mergeCell ref="A3:W3"/>
    <mergeCell ref="A4:W4"/>
    <mergeCell ref="A5:W5"/>
    <mergeCell ref="A6:W6"/>
  </mergeCells>
  <pageMargins left="0.7" right="0.7" top="0.75" bottom="0.75" header="0.3" footer="0.3"/>
  <pageSetup scale="70" orientation="landscape" r:id="rId1"/>
  <rowBreaks count="2" manualBreakCount="2">
    <brk id="71" max="16383" man="1"/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81622-CD4D-4128-B878-3750B84606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9DEE05-7F80-4233-BA82-1189BD6A9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86BFD0-F6D2-45B9-80EC-8359FC045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plant accts</vt:lpstr>
      <vt:lpstr>'Detailed plant accts'!Print_Titles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White, Renee (MidAmerican)</cp:lastModifiedBy>
  <cp:revision/>
  <cp:lastPrinted>2022-05-13T11:40:30Z</cp:lastPrinted>
  <dcterms:created xsi:type="dcterms:W3CDTF">2014-03-13T00:23:28Z</dcterms:created>
  <dcterms:modified xsi:type="dcterms:W3CDTF">2022-05-13T11:41:13Z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