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 activeTab="2"/>
  </bookViews>
  <sheets>
    <sheet name="NR Equipment Gas" sheetId="2" r:id="rId1"/>
    <sheet name="NR Equipment Electric" sheetId="1" r:id="rId2"/>
    <sheet name="Res Equipment Gas " sheetId="4" r:id="rId3"/>
    <sheet name="Res Equipment Electric" sheetId="3" r:id="rId4"/>
  </sheets>
  <calcPr calcId="152511"/>
</workbook>
</file>

<file path=xl/calcChain.xml><?xml version="1.0" encoding="utf-8"?>
<calcChain xmlns="http://schemas.openxmlformats.org/spreadsheetml/2006/main">
  <c r="F32" i="3" l="1"/>
  <c r="F33" i="3"/>
  <c r="N33" i="3"/>
  <c r="N32" i="3"/>
  <c r="F31" i="4"/>
  <c r="N29" i="4"/>
  <c r="F28" i="4"/>
  <c r="M39" i="2"/>
  <c r="N28" i="4" l="1"/>
  <c r="N3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7" i="4" s="1"/>
  <c r="N18" i="4" s="1"/>
  <c r="F32" i="4" l="1"/>
  <c r="N30" i="4"/>
  <c r="F36" i="3"/>
  <c r="N3" i="3"/>
  <c r="N5" i="3" s="1"/>
  <c r="N6" i="3" s="1"/>
  <c r="N7" i="3" s="1"/>
  <c r="N8" i="3" s="1"/>
  <c r="N9" i="3" s="1"/>
  <c r="N10" i="3" l="1"/>
  <c r="N11" i="3" s="1"/>
  <c r="N12" i="3" s="1"/>
  <c r="N13" i="3" s="1"/>
  <c r="N14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34" i="3"/>
  <c r="M40" i="2"/>
  <c r="M41" i="2" s="1"/>
  <c r="E41" i="2"/>
  <c r="E39" i="2"/>
  <c r="N3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30" i="2" s="1"/>
  <c r="E43" i="2" l="1"/>
  <c r="N28" i="1"/>
  <c r="F29" i="1"/>
  <c r="F31" i="1" s="1"/>
  <c r="N27" i="1"/>
  <c r="N3" i="1"/>
  <c r="N5" i="1" s="1"/>
  <c r="N6" i="1" s="1"/>
  <c r="N7" i="1" s="1"/>
  <c r="N8" i="1" s="1"/>
  <c r="N9" i="1" s="1"/>
  <c r="N18" i="1" s="1"/>
  <c r="N19" i="1" s="1"/>
  <c r="N20" i="1" s="1"/>
  <c r="N21" i="1" s="1"/>
  <c r="N29" i="1" l="1"/>
</calcChain>
</file>

<file path=xl/sharedStrings.xml><?xml version="1.0" encoding="utf-8"?>
<sst xmlns="http://schemas.openxmlformats.org/spreadsheetml/2006/main" count="370" uniqueCount="112">
  <si>
    <r>
      <t xml:space="preserve">2018 South Dakota Nonresidential </t>
    </r>
    <r>
      <rPr>
        <b/>
        <sz val="14"/>
        <color rgb="FFFF0000"/>
        <rFont val="Calibri"/>
        <family val="2"/>
        <charset val="1"/>
      </rPr>
      <t>EQUIPMENT ELECTRIC</t>
    </r>
    <r>
      <rPr>
        <b/>
        <sz val="14"/>
        <color rgb="FF000000"/>
        <rFont val="Calibri"/>
        <family val="2"/>
        <charset val="1"/>
      </rPr>
      <t xml:space="preserve"> Tracker - 17805</t>
    </r>
  </si>
  <si>
    <t>2018 Incentive budget is $7,932.</t>
  </si>
  <si>
    <t xml:space="preserve"> </t>
  </si>
  <si>
    <t>Beginning Incentive Budget</t>
  </si>
  <si>
    <t>Reallocated Admin Budget</t>
  </si>
  <si>
    <t xml:space="preserve">Remaining Admin Budget = $4,000       </t>
  </si>
  <si>
    <t>Request Receipt Date</t>
  </si>
  <si>
    <t>Project or Account Number</t>
  </si>
  <si>
    <t>City</t>
  </si>
  <si>
    <t>PIC</t>
  </si>
  <si>
    <t>Project Invoice Date</t>
  </si>
  <si>
    <t>Check Request Date</t>
  </si>
  <si>
    <t>Project Description</t>
  </si>
  <si>
    <t>Preapproval Date</t>
  </si>
  <si>
    <t>Preapproval Expiration Date</t>
  </si>
  <si>
    <t>Units</t>
  </si>
  <si>
    <t>Electric kWh Saved</t>
  </si>
  <si>
    <t>Preapproval Amount</t>
  </si>
  <si>
    <t>Actual Rebate</t>
  </si>
  <si>
    <t>Remaining Balance</t>
  </si>
  <si>
    <t>Comments</t>
  </si>
  <si>
    <t>86280-20059</t>
  </si>
  <si>
    <t>ATEC</t>
  </si>
  <si>
    <t>AC</t>
  </si>
  <si>
    <t>Dakota Dunes</t>
  </si>
  <si>
    <t>TEG</t>
  </si>
  <si>
    <t>TBD</t>
  </si>
  <si>
    <t>LED</t>
  </si>
  <si>
    <t xml:space="preserve">Additional Applications Received </t>
  </si>
  <si>
    <t>Completion Date</t>
  </si>
  <si>
    <t>MENEPS1537455686</t>
  </si>
  <si>
    <t>MENEPS1537455734</t>
  </si>
  <si>
    <t>MENEPS1537481190</t>
  </si>
  <si>
    <t>Grand Total</t>
  </si>
  <si>
    <r>
      <t xml:space="preserve">2018 South Dakota Nonresidential </t>
    </r>
    <r>
      <rPr>
        <b/>
        <sz val="14"/>
        <color rgb="FFFF0000"/>
        <rFont val="Calibri"/>
        <family val="2"/>
        <charset val="1"/>
      </rPr>
      <t>EQUIPMENT GAS</t>
    </r>
    <r>
      <rPr>
        <b/>
        <sz val="14"/>
        <color rgb="FF000000"/>
        <rFont val="Calibri"/>
        <family val="2"/>
        <charset val="1"/>
      </rPr>
      <t xml:space="preserve"> Tracker - 98858</t>
    </r>
  </si>
  <si>
    <t>= second approval completed</t>
  </si>
  <si>
    <t>2018 Incentive budget is $45,084.</t>
  </si>
  <si>
    <t>= rebate paid</t>
  </si>
  <si>
    <t xml:space="preserve">Remaining Admin Budget = $1,600       </t>
  </si>
  <si>
    <t>Reservation Date (prescriptive) Preapproval Date (Custom)</t>
  </si>
  <si>
    <t>MENEPS1536091497</t>
  </si>
  <si>
    <t>SIOUX FALLS</t>
  </si>
  <si>
    <t>MENEPS1536091558</t>
  </si>
  <si>
    <t>MENEPS1535934481</t>
  </si>
  <si>
    <t>MENEPS1536118158</t>
  </si>
  <si>
    <t>YANKTON</t>
  </si>
  <si>
    <t>MENEPS1536322819</t>
  </si>
  <si>
    <t>68830-26014/ 3F7V2_000003</t>
  </si>
  <si>
    <t>custom</t>
  </si>
  <si>
    <t>MENEPS1536265311</t>
  </si>
  <si>
    <t>FAF</t>
  </si>
  <si>
    <t>MENEPS1536265310</t>
  </si>
  <si>
    <t>MENEPS1536118559</t>
  </si>
  <si>
    <t>N SIOUX FALLS</t>
  </si>
  <si>
    <t>FAF (AC ON ELEC TAB)</t>
  </si>
  <si>
    <t>MENEPS1535604332</t>
  </si>
  <si>
    <t>FAF/PT</t>
  </si>
  <si>
    <t>MENEPS1536187357</t>
  </si>
  <si>
    <t>FAF X6 / PT X 6</t>
  </si>
  <si>
    <t>MENEPS1536502506</t>
  </si>
  <si>
    <t>VERMILLION</t>
  </si>
  <si>
    <t>FAF X 5</t>
  </si>
  <si>
    <t>MENEPS1537066551</t>
  </si>
  <si>
    <t>MENEPS1537131033</t>
  </si>
  <si>
    <t>MENEPS1537190746</t>
  </si>
  <si>
    <t>MENEPS1537322299</t>
  </si>
  <si>
    <t>MENEPS1536739637</t>
  </si>
  <si>
    <t>FAF X 2</t>
  </si>
  <si>
    <t>MENEPS1537137750</t>
  </si>
  <si>
    <t>Elk Point</t>
  </si>
  <si>
    <t>tbd</t>
  </si>
  <si>
    <t>insulation</t>
  </si>
  <si>
    <t>Projected Completion Date</t>
  </si>
  <si>
    <r>
      <t xml:space="preserve">2018 South Dakota Residential </t>
    </r>
    <r>
      <rPr>
        <b/>
        <sz val="14"/>
        <color rgb="FFFF0000"/>
        <rFont val="Calibri"/>
        <family val="2"/>
        <charset val="1"/>
      </rPr>
      <t>EQUIPMENT ELECTRIC</t>
    </r>
    <r>
      <rPr>
        <b/>
        <sz val="14"/>
        <color rgb="FF000000"/>
        <rFont val="Calibri"/>
        <family val="2"/>
        <charset val="1"/>
      </rPr>
      <t xml:space="preserve"> Tracker - 17802</t>
    </r>
  </si>
  <si>
    <t>2018 Incentive budget is $ 20,038.</t>
  </si>
  <si>
    <t>Reallocated 10% of total Res Electric Budget</t>
  </si>
  <si>
    <t xml:space="preserve">Remaining Admin Budget = $2,000   </t>
  </si>
  <si>
    <t>Invoice Date</t>
  </si>
  <si>
    <t>MEREPS1537642952</t>
  </si>
  <si>
    <t>Central Air Conditioner </t>
  </si>
  <si>
    <t>MEREPS1537642996</t>
  </si>
  <si>
    <t>Central Air Conditioner</t>
  </si>
  <si>
    <t>MEREPS1537643026</t>
  </si>
  <si>
    <t>MEREPS1537643038</t>
  </si>
  <si>
    <t>MEREPS1537643063</t>
  </si>
  <si>
    <t>MEREPS1537643088</t>
  </si>
  <si>
    <t>MEREPS1537643107</t>
  </si>
  <si>
    <t>MEREPS1537643112</t>
  </si>
  <si>
    <t>MEREPS1537643126</t>
  </si>
  <si>
    <t>MEREPS1537066112</t>
  </si>
  <si>
    <t>Ground Source Heat Pump </t>
  </si>
  <si>
    <t xml:space="preserve">MEREPS1537070459 </t>
  </si>
  <si>
    <r>
      <t xml:space="preserve">2018 South Dakota Residential </t>
    </r>
    <r>
      <rPr>
        <b/>
        <sz val="14"/>
        <color rgb="FFFF0000"/>
        <rFont val="Calibri"/>
        <family val="2"/>
        <charset val="1"/>
      </rPr>
      <t>EQUIPMENT GAS</t>
    </r>
    <r>
      <rPr>
        <b/>
        <sz val="14"/>
        <color rgb="FF000000"/>
        <rFont val="Calibri"/>
        <family val="2"/>
        <charset val="1"/>
      </rPr>
      <t xml:space="preserve"> Tracker - 98856</t>
    </r>
  </si>
  <si>
    <t>2018 Incentive budget is $483,125.</t>
  </si>
  <si>
    <t xml:space="preserve">Remaining Admin Budget = $20,800       </t>
  </si>
  <si>
    <t>Residential Audit rebates carrying over from 2017</t>
  </si>
  <si>
    <t>Paid</t>
  </si>
  <si>
    <t>Pending Approval</t>
  </si>
  <si>
    <t>2017 invoice date paid</t>
  </si>
  <si>
    <t>2017 invoice date pending</t>
  </si>
  <si>
    <t>2018 invoice date paid</t>
  </si>
  <si>
    <t>2018 invoice date pending</t>
  </si>
  <si>
    <t>Furnaces as of 3-2-2018</t>
  </si>
  <si>
    <t>Thermostats as of 3-2-2018</t>
  </si>
  <si>
    <t>2017 invoice data pending</t>
  </si>
  <si>
    <t>2018 invoice pending</t>
  </si>
  <si>
    <t>Air Source Heat Pums as of 3-2-2018</t>
  </si>
  <si>
    <t>Central Air Conditioners as of 3-2-2018</t>
  </si>
  <si>
    <t>Furnace Blower Motor as of 03-2-2018</t>
  </si>
  <si>
    <t>WAITING FOR 2018 SD MEASURE RELEASE in EEMIS</t>
  </si>
  <si>
    <t xml:space="preserve">Online Assessment tool </t>
  </si>
  <si>
    <t>Pending 2018 furnaces applications received but not yet entered in EEMIS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</si>
</sst>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\$* #,##0.00_);_(\$* \(#,##0.00\);_(\$* \-??_);_(@_)"/>
    <numFmt numFmtId="165" formatCode="_(\$* #,##0_);_(\$* \(#,##0\);_(\$* \-??_);_(@_)"/>
    <numFmt numFmtId="166" formatCode="mm/dd/yy"/>
    <numFmt numFmtId="167" formatCode="_(* #,##0.00_);_(* \(#,##0.00\);_(* \-??_);_(@_)"/>
    <numFmt numFmtId="168" formatCode="_(* #,##0_);_(* \(#,##0\);_(* \-??_);_(@_)"/>
    <numFmt numFmtId="169" formatCode="\$#,##0.00"/>
    <numFmt numFmtId="170" formatCode="[$$-409]#,##0.00;[Red]\-[$$-409]#,##0.00"/>
    <numFmt numFmtId="171" formatCode="\$#,##0.00_);[Red]&quot;($&quot;#,##0.00\)"/>
    <numFmt numFmtId="172" formatCode="\$#,##0_);[Red]&quot;($&quot;#,##0\)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7E4BD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D9F1"/>
        <bgColor rgb="FFD9D9D9"/>
      </patternFill>
    </fill>
    <fill>
      <patternFill patternType="solid">
        <fgColor rgb="FFD7E4BD"/>
        <bgColor rgb="FFC5E0B4"/>
      </patternFill>
    </fill>
    <fill>
      <patternFill patternType="solid">
        <fgColor rgb="FFA9D18E"/>
        <bgColor rgb="FFC5E0B4"/>
      </patternFill>
    </fill>
    <fill>
      <patternFill patternType="solid">
        <fgColor rgb="FFC5E0B4"/>
        <bgColor rgb="FFD7E4BD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167" fontId="1" fillId="0" borderId="0" applyBorder="0" applyProtection="0"/>
    <xf numFmtId="164" fontId="1" fillId="0" borderId="0" applyBorder="0" applyProtection="0"/>
    <xf numFmtId="0" fontId="1" fillId="0" borderId="0"/>
  </cellStyleXfs>
  <cellXfs count="1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right"/>
    </xf>
    <xf numFmtId="165" fontId="4" fillId="0" borderId="0" xfId="2" applyNumberFormat="1" applyFont="1"/>
    <xf numFmtId="165" fontId="4" fillId="0" borderId="0" xfId="2" applyNumberFormat="1" applyFont="1" applyBorder="1" applyAlignment="1" applyProtection="1">
      <alignment wrapText="1"/>
    </xf>
    <xf numFmtId="165" fontId="4" fillId="0" borderId="0" xfId="2" applyNumberFormat="1" applyFont="1" applyBorder="1" applyAlignment="1" applyProtection="1"/>
    <xf numFmtId="165" fontId="5" fillId="0" borderId="0" xfId="2" applyNumberFormat="1" applyFont="1" applyBorder="1" applyAlignment="1" applyProtection="1"/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0" fillId="0" borderId="8" xfId="0" applyFont="1" applyBorder="1"/>
    <xf numFmtId="166" fontId="0" fillId="2" borderId="8" xfId="0" applyNumberFormat="1" applyFont="1" applyFill="1" applyBorder="1"/>
    <xf numFmtId="166" fontId="0" fillId="0" borderId="8" xfId="0" applyNumberFormat="1" applyFont="1" applyBorder="1"/>
    <xf numFmtId="165" fontId="0" fillId="3" borderId="8" xfId="0" applyNumberFormat="1" applyFill="1" applyBorder="1"/>
    <xf numFmtId="165" fontId="0" fillId="0" borderId="8" xfId="0" applyNumberFormat="1" applyBorder="1"/>
    <xf numFmtId="0" fontId="0" fillId="0" borderId="9" xfId="0" applyBorder="1"/>
    <xf numFmtId="14" fontId="0" fillId="0" borderId="8" xfId="0" applyNumberFormat="1" applyBorder="1"/>
    <xf numFmtId="0" fontId="0" fillId="0" borderId="8" xfId="0" applyFont="1" applyBorder="1" applyAlignment="1"/>
    <xf numFmtId="0" fontId="0" fillId="0" borderId="10" xfId="0" applyFont="1" applyBorder="1" applyAlignment="1"/>
    <xf numFmtId="14" fontId="0" fillId="4" borderId="8" xfId="0" applyNumberFormat="1" applyFill="1" applyBorder="1"/>
    <xf numFmtId="165" fontId="0" fillId="0" borderId="8" xfId="2" applyNumberFormat="1" applyFont="1" applyBorder="1" applyAlignment="1" applyProtection="1"/>
    <xf numFmtId="0" fontId="0" fillId="0" borderId="11" xfId="0" applyBorder="1" applyAlignment="1">
      <alignment horizontal="center"/>
    </xf>
    <xf numFmtId="168" fontId="0" fillId="0" borderId="11" xfId="1" applyNumberFormat="1" applyFont="1" applyBorder="1" applyAlignment="1" applyProtection="1"/>
    <xf numFmtId="165" fontId="0" fillId="0" borderId="12" xfId="0" applyNumberFormat="1" applyBorder="1"/>
    <xf numFmtId="0" fontId="0" fillId="0" borderId="13" xfId="0" applyBorder="1"/>
    <xf numFmtId="0" fontId="0" fillId="0" borderId="11" xfId="0" applyBorder="1" applyAlignment="1"/>
    <xf numFmtId="165" fontId="0" fillId="0" borderId="11" xfId="0" applyNumberFormat="1" applyBorder="1"/>
    <xf numFmtId="0" fontId="0" fillId="0" borderId="8" xfId="0" applyBorder="1" applyAlignment="1">
      <alignment wrapText="1"/>
    </xf>
    <xf numFmtId="14" fontId="0" fillId="0" borderId="8" xfId="0" applyNumberFormat="1" applyBorder="1" applyAlignment="1"/>
    <xf numFmtId="0" fontId="0" fillId="0" borderId="14" xfId="0" applyBorder="1" applyAlignment="1">
      <alignment horizontal="center"/>
    </xf>
    <xf numFmtId="168" fontId="0" fillId="0" borderId="14" xfId="1" applyNumberFormat="1" applyFont="1" applyBorder="1" applyAlignment="1" applyProtection="1"/>
    <xf numFmtId="165" fontId="0" fillId="0" borderId="14" xfId="0" applyNumberFormat="1" applyBorder="1"/>
    <xf numFmtId="165" fontId="0" fillId="0" borderId="15" xfId="0" applyNumberFormat="1" applyBorder="1"/>
    <xf numFmtId="169" fontId="6" fillId="0" borderId="14" xfId="0" applyNumberFormat="1" applyFont="1" applyBorder="1"/>
    <xf numFmtId="0" fontId="0" fillId="0" borderId="16" xfId="0" applyBorder="1" applyAlignment="1">
      <alignment wrapText="1"/>
    </xf>
    <xf numFmtId="165" fontId="0" fillId="0" borderId="0" xfId="0" applyNumberFormat="1"/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6" fontId="0" fillId="6" borderId="8" xfId="0" applyNumberFormat="1" applyFont="1" applyFill="1" applyBorder="1"/>
    <xf numFmtId="170" fontId="0" fillId="0" borderId="8" xfId="0" applyNumberFormat="1" applyFont="1" applyBorder="1"/>
    <xf numFmtId="0" fontId="0" fillId="0" borderId="8" xfId="0" applyFont="1" applyBorder="1" applyAlignment="1">
      <alignment wrapText="1"/>
    </xf>
    <xf numFmtId="0" fontId="0" fillId="0" borderId="0" xfId="0" applyAlignment="1">
      <alignment horizontal="center"/>
    </xf>
    <xf numFmtId="165" fontId="0" fillId="7" borderId="0" xfId="0" applyNumberFormat="1" applyFill="1"/>
    <xf numFmtId="165" fontId="0" fillId="0" borderId="0" xfId="2" applyNumberFormat="1" applyFont="1" applyBorder="1" applyAlignment="1" applyProtection="1"/>
    <xf numFmtId="165" fontId="0" fillId="0" borderId="21" xfId="2" applyNumberFormat="1" applyFont="1" applyBorder="1" applyAlignment="1" applyProtection="1"/>
    <xf numFmtId="165" fontId="0" fillId="0" borderId="0" xfId="0" applyNumberFormat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3" xfId="2" applyNumberFormat="1" applyFont="1" applyBorder="1" applyAlignment="1" applyProtection="1"/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3" borderId="0" xfId="0" applyFill="1"/>
    <xf numFmtId="49" fontId="0" fillId="3" borderId="0" xfId="0" applyNumberFormat="1" applyFont="1" applyFill="1"/>
    <xf numFmtId="0" fontId="0" fillId="9" borderId="0" xfId="0" applyFill="1"/>
    <xf numFmtId="49" fontId="0" fillId="9" borderId="0" xfId="0" applyNumberFormat="1" applyFont="1" applyFill="1"/>
    <xf numFmtId="165" fontId="5" fillId="0" borderId="4" xfId="2" applyNumberFormat="1" applyFont="1" applyBorder="1" applyAlignment="1" applyProtection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7" borderId="8" xfId="0" applyNumberFormat="1" applyFont="1" applyFill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5" fontId="0" fillId="10" borderId="25" xfId="2" applyNumberFormat="1" applyFont="1" applyFill="1" applyBorder="1" applyAlignment="1" applyProtection="1"/>
    <xf numFmtId="0" fontId="0" fillId="0" borderId="8" xfId="0" applyBorder="1"/>
    <xf numFmtId="165" fontId="0" fillId="0" borderId="25" xfId="2" applyNumberFormat="1" applyFont="1" applyBorder="1" applyAlignment="1" applyProtection="1"/>
    <xf numFmtId="166" fontId="0" fillId="0" borderId="8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168" fontId="0" fillId="0" borderId="8" xfId="1" applyNumberFormat="1" applyFont="1" applyBorder="1" applyAlignment="1" applyProtection="1"/>
    <xf numFmtId="165" fontId="0" fillId="10" borderId="8" xfId="2" applyNumberFormat="1" applyFont="1" applyFill="1" applyBorder="1" applyAlignment="1" applyProtection="1"/>
    <xf numFmtId="0" fontId="0" fillId="0" borderId="8" xfId="0" applyBorder="1" applyAlignment="1">
      <alignment horizontal="center"/>
    </xf>
    <xf numFmtId="165" fontId="7" fillId="10" borderId="8" xfId="2" applyNumberFormat="1" applyFont="1" applyFill="1" applyBorder="1" applyAlignment="1" applyProtection="1"/>
    <xf numFmtId="165" fontId="0" fillId="9" borderId="8" xfId="2" applyNumberFormat="1" applyFont="1" applyFill="1" applyBorder="1" applyAlignment="1" applyProtection="1"/>
    <xf numFmtId="14" fontId="0" fillId="8" borderId="8" xfId="0" applyNumberFormat="1" applyFont="1" applyFill="1" applyBorder="1" applyAlignment="1">
      <alignment horizontal="center"/>
    </xf>
    <xf numFmtId="165" fontId="0" fillId="11" borderId="8" xfId="2" applyNumberFormat="1" applyFont="1" applyFill="1" applyBorder="1" applyAlignment="1" applyProtection="1"/>
    <xf numFmtId="166" fontId="0" fillId="6" borderId="8" xfId="0" applyNumberFormat="1" applyFont="1" applyFill="1" applyBorder="1" applyAlignment="1">
      <alignment horizontal="center"/>
    </xf>
    <xf numFmtId="165" fontId="0" fillId="0" borderId="14" xfId="2" applyNumberFormat="1" applyFont="1" applyBorder="1" applyAlignment="1" applyProtection="1"/>
    <xf numFmtId="0" fontId="0" fillId="0" borderId="25" xfId="2" applyNumberFormat="1" applyFont="1" applyBorder="1" applyAlignment="1" applyProtection="1"/>
    <xf numFmtId="165" fontId="5" fillId="0" borderId="19" xfId="2" applyNumberFormat="1" applyFont="1" applyBorder="1" applyAlignment="1" applyProtection="1">
      <alignment horizontal="center" wrapText="1"/>
    </xf>
    <xf numFmtId="165" fontId="5" fillId="0" borderId="20" xfId="2" applyNumberFormat="1" applyFont="1" applyBorder="1" applyAlignment="1" applyProtection="1">
      <alignment horizontal="center" wrapText="1"/>
    </xf>
    <xf numFmtId="165" fontId="1" fillId="0" borderId="0" xfId="2" applyNumberFormat="1" applyBorder="1" applyProtection="1"/>
    <xf numFmtId="165" fontId="4" fillId="0" borderId="0" xfId="2" applyNumberFormat="1" applyFont="1" applyAlignment="1"/>
    <xf numFmtId="165" fontId="0" fillId="12" borderId="25" xfId="0" applyNumberFormat="1" applyFill="1" applyBorder="1"/>
    <xf numFmtId="165" fontId="1" fillId="0" borderId="8" xfId="2" applyNumberFormat="1" applyBorder="1" applyProtection="1"/>
    <xf numFmtId="0" fontId="0" fillId="0" borderId="26" xfId="0" applyBorder="1"/>
    <xf numFmtId="165" fontId="1" fillId="0" borderId="25" xfId="2" applyNumberFormat="1" applyBorder="1" applyProtection="1"/>
    <xf numFmtId="165" fontId="0" fillId="0" borderId="25" xfId="0" applyNumberFormat="1" applyBorder="1"/>
    <xf numFmtId="165" fontId="4" fillId="0" borderId="20" xfId="2" applyNumberFormat="1" applyFont="1" applyBorder="1" applyAlignment="1" applyProtection="1">
      <alignment wrapText="1"/>
    </xf>
    <xf numFmtId="14" fontId="1" fillId="0" borderId="8" xfId="3" applyNumberFormat="1" applyBorder="1"/>
    <xf numFmtId="0" fontId="0" fillId="0" borderId="8" xfId="3" applyFont="1" applyBorder="1"/>
    <xf numFmtId="171" fontId="1" fillId="12" borderId="8" xfId="3" applyNumberFormat="1" applyFill="1" applyBorder="1"/>
    <xf numFmtId="171" fontId="0" fillId="12" borderId="8" xfId="3" applyNumberFormat="1" applyFont="1" applyFill="1" applyBorder="1"/>
    <xf numFmtId="0" fontId="0" fillId="0" borderId="0" xfId="0" applyAlignment="1">
      <alignment horizontal="right"/>
    </xf>
    <xf numFmtId="165" fontId="0" fillId="7" borderId="0" xfId="0" applyNumberFormat="1" applyFill="1" applyAlignment="1">
      <alignment horizontal="right"/>
    </xf>
    <xf numFmtId="172" fontId="0" fillId="0" borderId="21" xfId="2" applyNumberFormat="1" applyFont="1" applyBorder="1" applyAlignment="1" applyProtection="1"/>
    <xf numFmtId="165" fontId="0" fillId="0" borderId="0" xfId="0" applyNumberFormat="1" applyAlignment="1">
      <alignment horizontal="right"/>
    </xf>
    <xf numFmtId="165" fontId="0" fillId="0" borderId="22" xfId="0" applyNumberFormat="1" applyBorder="1" applyAlignment="1">
      <alignment horizontal="right"/>
    </xf>
    <xf numFmtId="169" fontId="0" fillId="0" borderId="8" xfId="0" applyNumberFormat="1" applyBorder="1"/>
    <xf numFmtId="165" fontId="0" fillId="8" borderId="0" xfId="0" applyNumberFormat="1" applyFill="1" applyBorder="1"/>
    <xf numFmtId="0" fontId="0" fillId="6" borderId="0" xfId="0" applyFill="1" applyAlignment="1">
      <alignment horizontal="center"/>
    </xf>
    <xf numFmtId="165" fontId="0" fillId="8" borderId="0" xfId="0" applyNumberFormat="1" applyFill="1" applyBorder="1" applyAlignment="1">
      <alignment horizontal="right"/>
    </xf>
    <xf numFmtId="164" fontId="1" fillId="6" borderId="0" xfId="2" applyFill="1"/>
    <xf numFmtId="0" fontId="0" fillId="0" borderId="0" xfId="0" applyFont="1" applyAlignment="1"/>
    <xf numFmtId="0" fontId="0" fillId="0" borderId="0" xfId="0" applyAlignment="1"/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5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0" fillId="6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0" fillId="12" borderId="2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Explanatory Text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80" zoomScaleNormal="80" workbookViewId="0">
      <selection activeCell="A4" sqref="A4:O4"/>
    </sheetView>
  </sheetViews>
  <sheetFormatPr defaultRowHeight="15" x14ac:dyDescent="0.25"/>
  <cols>
    <col min="2" max="2" width="26.7109375" customWidth="1"/>
    <col min="3" max="3" width="23.7109375" style="48" bestFit="1" customWidth="1"/>
    <col min="4" max="4" width="5.7109375" style="48" bestFit="1" customWidth="1"/>
    <col min="5" max="5" width="11.5703125" style="48" bestFit="1" customWidth="1"/>
    <col min="6" max="6" width="9.140625" style="48"/>
    <col min="7" max="7" width="12" style="48" customWidth="1"/>
    <col min="8" max="8" width="13.5703125" style="48" customWidth="1"/>
    <col min="9" max="9" width="12.7109375" customWidth="1"/>
    <col min="11" max="11" width="12.28515625" bestFit="1" customWidth="1"/>
    <col min="12" max="12" width="9.140625" style="50"/>
    <col min="13" max="13" width="9.5703125" style="50" bestFit="1" customWidth="1"/>
    <col min="14" max="14" width="12.7109375" style="50" customWidth="1"/>
    <col min="15" max="15" width="35.7109375" customWidth="1"/>
  </cols>
  <sheetData>
    <row r="1" spans="1:15" ht="18.75" x14ac:dyDescent="0.3">
      <c r="A1" s="1" t="s">
        <v>34</v>
      </c>
      <c r="C1"/>
      <c r="D1"/>
      <c r="E1"/>
      <c r="F1"/>
      <c r="G1"/>
      <c r="H1"/>
      <c r="L1"/>
      <c r="M1" s="57"/>
      <c r="N1" s="58" t="s">
        <v>35</v>
      </c>
      <c r="O1" s="57"/>
    </row>
    <row r="2" spans="1:15" x14ac:dyDescent="0.25">
      <c r="A2" s="106" t="s">
        <v>36</v>
      </c>
      <c r="B2" s="107"/>
      <c r="C2"/>
      <c r="D2"/>
      <c r="H2"/>
      <c r="L2"/>
      <c r="M2" s="59"/>
      <c r="N2" s="60" t="s">
        <v>37</v>
      </c>
      <c r="O2" s="59"/>
    </row>
    <row r="3" spans="1:15" ht="75.75" thickBot="1" x14ac:dyDescent="0.3">
      <c r="C3"/>
      <c r="D3"/>
      <c r="G3" s="48" t="s">
        <v>2</v>
      </c>
      <c r="H3" s="2" t="s">
        <v>2</v>
      </c>
      <c r="I3" s="108" t="s">
        <v>3</v>
      </c>
      <c r="J3" s="109"/>
      <c r="K3" s="3">
        <v>45084</v>
      </c>
      <c r="L3" s="4" t="s">
        <v>4</v>
      </c>
      <c r="M3" s="5">
        <v>2000</v>
      </c>
      <c r="N3" s="6">
        <f>K3+M3</f>
        <v>47084</v>
      </c>
      <c r="O3" s="7" t="s">
        <v>38</v>
      </c>
    </row>
    <row r="4" spans="1:15" ht="45.75" thickBot="1" x14ac:dyDescent="0.3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2" t="s">
        <v>15</v>
      </c>
      <c r="K4" s="12" t="s">
        <v>16</v>
      </c>
      <c r="L4" s="12" t="s">
        <v>17</v>
      </c>
      <c r="M4" s="13" t="s">
        <v>18</v>
      </c>
      <c r="N4" s="13" t="s">
        <v>19</v>
      </c>
      <c r="O4" s="14" t="s">
        <v>20</v>
      </c>
    </row>
    <row r="5" spans="1:15" x14ac:dyDescent="0.25">
      <c r="A5" s="62" t="s">
        <v>2</v>
      </c>
      <c r="B5" s="15" t="s">
        <v>40</v>
      </c>
      <c r="C5" s="63" t="s">
        <v>41</v>
      </c>
      <c r="D5" s="63" t="s">
        <v>22</v>
      </c>
      <c r="E5" s="64">
        <v>43008</v>
      </c>
      <c r="F5" s="65">
        <v>43108</v>
      </c>
      <c r="G5" s="63"/>
      <c r="H5" s="66">
        <v>43066</v>
      </c>
      <c r="I5" s="15"/>
      <c r="J5" s="15"/>
      <c r="K5" s="15"/>
      <c r="L5" s="25">
        <v>475</v>
      </c>
      <c r="M5" s="67">
        <v>475</v>
      </c>
      <c r="N5" s="25">
        <f>SUM(N3-M5)</f>
        <v>46609</v>
      </c>
      <c r="O5" s="68"/>
    </row>
    <row r="6" spans="1:15" x14ac:dyDescent="0.25">
      <c r="A6" s="62" t="s">
        <v>2</v>
      </c>
      <c r="B6" s="15" t="s">
        <v>42</v>
      </c>
      <c r="C6" s="63" t="s">
        <v>41</v>
      </c>
      <c r="D6" s="63" t="s">
        <v>22</v>
      </c>
      <c r="E6" s="64">
        <v>43004</v>
      </c>
      <c r="F6" s="65">
        <v>43108</v>
      </c>
      <c r="G6" s="63"/>
      <c r="H6" s="66">
        <v>43073</v>
      </c>
      <c r="I6" s="15"/>
      <c r="J6" s="15"/>
      <c r="K6" s="15"/>
      <c r="L6" s="25">
        <v>1350</v>
      </c>
      <c r="M6" s="67">
        <v>1350</v>
      </c>
      <c r="N6" s="69">
        <f>SUM(N5-M6)</f>
        <v>45259</v>
      </c>
      <c r="O6" s="68"/>
    </row>
    <row r="7" spans="1:15" x14ac:dyDescent="0.25">
      <c r="A7" s="62" t="s">
        <v>2</v>
      </c>
      <c r="B7" s="15" t="s">
        <v>43</v>
      </c>
      <c r="C7" s="63" t="s">
        <v>41</v>
      </c>
      <c r="D7" s="63" t="s">
        <v>22</v>
      </c>
      <c r="E7" s="64">
        <v>43018</v>
      </c>
      <c r="F7" s="65">
        <v>43108</v>
      </c>
      <c r="G7" s="63"/>
      <c r="H7" s="66">
        <v>43066</v>
      </c>
      <c r="I7" s="15"/>
      <c r="J7" s="15"/>
      <c r="K7" s="15"/>
      <c r="L7" s="25">
        <v>625</v>
      </c>
      <c r="M7" s="67">
        <v>625</v>
      </c>
      <c r="N7" s="69">
        <f>SUM(N6-M7)</f>
        <v>44634</v>
      </c>
      <c r="O7" s="68"/>
    </row>
    <row r="8" spans="1:15" x14ac:dyDescent="0.25">
      <c r="A8" s="62"/>
      <c r="B8" s="15" t="s">
        <v>44</v>
      </c>
      <c r="C8" s="63" t="s">
        <v>45</v>
      </c>
      <c r="D8" s="63" t="s">
        <v>22</v>
      </c>
      <c r="E8" s="64">
        <v>43073</v>
      </c>
      <c r="F8" s="70">
        <v>43110</v>
      </c>
      <c r="G8" s="63"/>
      <c r="H8" s="66">
        <v>43089</v>
      </c>
      <c r="I8" s="15"/>
      <c r="J8" s="15"/>
      <c r="K8" s="15"/>
      <c r="L8" s="25">
        <v>970</v>
      </c>
      <c r="M8" s="67">
        <v>727.5</v>
      </c>
      <c r="N8" s="69">
        <f>SUM(N7-M8)</f>
        <v>43906.5</v>
      </c>
      <c r="O8" s="47" t="s">
        <v>2</v>
      </c>
    </row>
    <row r="9" spans="1:15" x14ac:dyDescent="0.25">
      <c r="A9" s="25"/>
      <c r="B9" s="15" t="s">
        <v>46</v>
      </c>
      <c r="C9" s="63" t="s">
        <v>41</v>
      </c>
      <c r="D9" s="63" t="s">
        <v>22</v>
      </c>
      <c r="E9" s="64">
        <v>43069</v>
      </c>
      <c r="F9" s="70">
        <v>43116</v>
      </c>
      <c r="G9" s="63"/>
      <c r="H9" s="71">
        <v>43109</v>
      </c>
      <c r="I9" s="15"/>
      <c r="J9" s="15"/>
      <c r="K9" s="15"/>
      <c r="L9" s="25">
        <v>1200</v>
      </c>
      <c r="M9" s="67">
        <v>1200</v>
      </c>
      <c r="N9" s="69">
        <f>SUM(N8-M9)</f>
        <v>42706.5</v>
      </c>
      <c r="O9" s="68"/>
    </row>
    <row r="10" spans="1:15" x14ac:dyDescent="0.25">
      <c r="A10" s="62"/>
      <c r="B10" s="15" t="s">
        <v>47</v>
      </c>
      <c r="C10" s="63" t="s">
        <v>24</v>
      </c>
      <c r="D10" s="63" t="s">
        <v>25</v>
      </c>
      <c r="E10" s="64">
        <v>43039</v>
      </c>
      <c r="F10" s="70">
        <v>43117</v>
      </c>
      <c r="G10" s="63" t="s">
        <v>48</v>
      </c>
      <c r="H10" s="66">
        <v>42990</v>
      </c>
      <c r="I10" s="66">
        <v>43171</v>
      </c>
      <c r="J10" s="15"/>
      <c r="K10" s="72">
        <v>4521</v>
      </c>
      <c r="L10" s="25">
        <v>9495</v>
      </c>
      <c r="M10" s="67">
        <v>9495</v>
      </c>
      <c r="N10" s="69">
        <f>SUM(N9-M10)</f>
        <v>33211.5</v>
      </c>
      <c r="O10" s="68"/>
    </row>
    <row r="11" spans="1:15" x14ac:dyDescent="0.25">
      <c r="A11" s="62"/>
      <c r="B11" s="15" t="s">
        <v>49</v>
      </c>
      <c r="C11" s="63" t="s">
        <v>41</v>
      </c>
      <c r="D11" s="63" t="s">
        <v>22</v>
      </c>
      <c r="E11" s="64">
        <v>43073</v>
      </c>
      <c r="F11" s="70">
        <v>43122</v>
      </c>
      <c r="G11" s="63" t="s">
        <v>50</v>
      </c>
      <c r="H11" s="66">
        <v>43104</v>
      </c>
      <c r="I11" s="66" t="s">
        <v>2</v>
      </c>
      <c r="J11" s="15"/>
      <c r="K11" s="72" t="s">
        <v>2</v>
      </c>
      <c r="L11" s="25">
        <v>1410</v>
      </c>
      <c r="M11" s="73">
        <v>825</v>
      </c>
      <c r="N11" s="69">
        <f>(N10-M11)</f>
        <v>32386.5</v>
      </c>
      <c r="O11" s="68"/>
    </row>
    <row r="12" spans="1:15" x14ac:dyDescent="0.25">
      <c r="A12" s="63"/>
      <c r="B12" s="15" t="s">
        <v>51</v>
      </c>
      <c r="C12" s="63" t="s">
        <v>41</v>
      </c>
      <c r="D12" s="63" t="s">
        <v>22</v>
      </c>
      <c r="E12" s="64">
        <v>43091</v>
      </c>
      <c r="F12" s="70">
        <v>43122</v>
      </c>
      <c r="G12" s="74"/>
      <c r="H12" s="65">
        <v>43110</v>
      </c>
      <c r="I12" s="15"/>
      <c r="J12" s="15"/>
      <c r="K12" s="15"/>
      <c r="L12" s="25">
        <v>2055</v>
      </c>
      <c r="M12" s="73">
        <v>2055</v>
      </c>
      <c r="N12" s="69">
        <f>(N11-M12)</f>
        <v>30331.5</v>
      </c>
      <c r="O12" s="15"/>
    </row>
    <row r="13" spans="1:15" x14ac:dyDescent="0.25">
      <c r="A13" s="62"/>
      <c r="B13" s="15" t="s">
        <v>52</v>
      </c>
      <c r="C13" s="63" t="s">
        <v>53</v>
      </c>
      <c r="D13" s="63" t="s">
        <v>22</v>
      </c>
      <c r="E13" s="64">
        <v>43089</v>
      </c>
      <c r="F13" s="70">
        <v>43122</v>
      </c>
      <c r="G13" s="63" t="s">
        <v>54</v>
      </c>
      <c r="H13" s="70">
        <v>43091</v>
      </c>
      <c r="I13" s="15"/>
      <c r="J13" s="15"/>
      <c r="K13" s="15"/>
      <c r="L13" s="25">
        <v>400</v>
      </c>
      <c r="M13" s="75">
        <v>400</v>
      </c>
      <c r="N13" s="69">
        <f>(N12-M13)</f>
        <v>29931.5</v>
      </c>
      <c r="O13" s="15"/>
    </row>
    <row r="14" spans="1:15" x14ac:dyDescent="0.25">
      <c r="A14" s="62"/>
      <c r="B14" s="15" t="s">
        <v>55</v>
      </c>
      <c r="C14" s="63" t="s">
        <v>45</v>
      </c>
      <c r="D14" s="63" t="s">
        <v>22</v>
      </c>
      <c r="E14" s="64">
        <v>42949</v>
      </c>
      <c r="F14" s="70">
        <v>43144</v>
      </c>
      <c r="G14" s="63" t="s">
        <v>56</v>
      </c>
      <c r="H14" s="66">
        <v>43119</v>
      </c>
      <c r="I14" s="66" t="s">
        <v>2</v>
      </c>
      <c r="J14" s="15"/>
      <c r="K14" s="72" t="s">
        <v>2</v>
      </c>
      <c r="L14" s="25">
        <v>905</v>
      </c>
      <c r="M14" s="76">
        <v>905</v>
      </c>
      <c r="N14" s="69">
        <f t="shared" ref="N14:N24" si="0">(N13-L14)</f>
        <v>29026.5</v>
      </c>
      <c r="O14" s="47"/>
    </row>
    <row r="15" spans="1:15" x14ac:dyDescent="0.25">
      <c r="A15" s="62"/>
      <c r="B15" s="15" t="s">
        <v>57</v>
      </c>
      <c r="C15" s="63" t="s">
        <v>45</v>
      </c>
      <c r="D15" s="63" t="s">
        <v>22</v>
      </c>
      <c r="E15" s="64">
        <v>42913</v>
      </c>
      <c r="F15" s="70">
        <v>43144</v>
      </c>
      <c r="G15" s="74" t="s">
        <v>58</v>
      </c>
      <c r="H15" s="65">
        <v>43119</v>
      </c>
      <c r="I15" s="15"/>
      <c r="J15" s="15"/>
      <c r="K15" s="15"/>
      <c r="L15" s="25">
        <v>5870</v>
      </c>
      <c r="M15" s="76">
        <v>5870</v>
      </c>
      <c r="N15" s="69">
        <f t="shared" si="0"/>
        <v>23156.5</v>
      </c>
      <c r="O15" s="47"/>
    </row>
    <row r="16" spans="1:15" x14ac:dyDescent="0.25">
      <c r="A16" s="62"/>
      <c r="B16" s="15" t="s">
        <v>59</v>
      </c>
      <c r="C16" s="63" t="s">
        <v>60</v>
      </c>
      <c r="D16" s="63" t="s">
        <v>22</v>
      </c>
      <c r="E16" s="64">
        <v>42976</v>
      </c>
      <c r="F16" s="70">
        <v>43145</v>
      </c>
      <c r="G16" s="74" t="s">
        <v>50</v>
      </c>
      <c r="H16" s="65"/>
      <c r="I16" s="15"/>
      <c r="J16" s="15"/>
      <c r="K16" s="15"/>
      <c r="L16" s="25">
        <v>825</v>
      </c>
      <c r="M16" s="76">
        <v>825</v>
      </c>
      <c r="N16" s="69">
        <f t="shared" si="0"/>
        <v>22331.5</v>
      </c>
      <c r="O16" s="15"/>
    </row>
    <row r="17" spans="1:15" x14ac:dyDescent="0.25">
      <c r="A17" s="62"/>
      <c r="B17" s="15"/>
      <c r="C17" s="63" t="s">
        <v>60</v>
      </c>
      <c r="D17" s="63" t="s">
        <v>22</v>
      </c>
      <c r="E17" s="64">
        <v>43024</v>
      </c>
      <c r="F17" s="70">
        <v>43145</v>
      </c>
      <c r="G17" s="63" t="s">
        <v>61</v>
      </c>
      <c r="H17" s="63"/>
      <c r="I17" s="15"/>
      <c r="J17" s="15"/>
      <c r="K17" s="15"/>
      <c r="L17" s="25">
        <v>6000</v>
      </c>
      <c r="M17" s="76">
        <v>6000</v>
      </c>
      <c r="N17" s="69">
        <f t="shared" si="0"/>
        <v>16331.5</v>
      </c>
      <c r="O17" s="15"/>
    </row>
    <row r="18" spans="1:15" x14ac:dyDescent="0.25">
      <c r="A18" s="62"/>
      <c r="B18" s="15" t="s">
        <v>62</v>
      </c>
      <c r="C18" s="63" t="s">
        <v>45</v>
      </c>
      <c r="D18" s="63" t="s">
        <v>22</v>
      </c>
      <c r="E18" s="64">
        <v>43096</v>
      </c>
      <c r="F18" s="70">
        <v>43145</v>
      </c>
      <c r="G18" s="63" t="s">
        <v>50</v>
      </c>
      <c r="H18" s="70"/>
      <c r="I18" s="15"/>
      <c r="J18" s="15"/>
      <c r="K18" s="15"/>
      <c r="L18" s="25">
        <v>960</v>
      </c>
      <c r="M18" s="76">
        <v>660</v>
      </c>
      <c r="N18" s="69">
        <f t="shared" si="0"/>
        <v>15371.5</v>
      </c>
      <c r="O18" s="15"/>
    </row>
    <row r="19" spans="1:15" x14ac:dyDescent="0.25">
      <c r="A19" s="62"/>
      <c r="B19" s="15" t="s">
        <v>63</v>
      </c>
      <c r="C19" s="63" t="s">
        <v>41</v>
      </c>
      <c r="D19" s="63" t="s">
        <v>22</v>
      </c>
      <c r="E19" s="77">
        <v>43119</v>
      </c>
      <c r="F19" s="70">
        <v>43159</v>
      </c>
      <c r="G19" s="63" t="s">
        <v>50</v>
      </c>
      <c r="H19" s="63"/>
      <c r="I19" s="15"/>
      <c r="J19" s="15"/>
      <c r="K19" s="15"/>
      <c r="L19" s="25">
        <v>300</v>
      </c>
      <c r="M19" s="78">
        <v>300</v>
      </c>
      <c r="N19" s="25">
        <f t="shared" si="0"/>
        <v>15071.5</v>
      </c>
      <c r="O19" s="15"/>
    </row>
    <row r="20" spans="1:15" x14ac:dyDescent="0.25">
      <c r="A20" s="62"/>
      <c r="B20" s="15" t="s">
        <v>64</v>
      </c>
      <c r="C20" s="63" t="s">
        <v>41</v>
      </c>
      <c r="D20" s="63" t="s">
        <v>22</v>
      </c>
      <c r="E20" s="77">
        <v>43131</v>
      </c>
      <c r="F20" s="70">
        <v>43159</v>
      </c>
      <c r="G20" s="63" t="s">
        <v>50</v>
      </c>
      <c r="H20" s="63"/>
      <c r="I20" s="15"/>
      <c r="J20" s="15"/>
      <c r="K20" s="15"/>
      <c r="L20" s="25">
        <v>300</v>
      </c>
      <c r="M20" s="25">
        <v>300</v>
      </c>
      <c r="N20" s="25">
        <f t="shared" si="0"/>
        <v>14771.5</v>
      </c>
      <c r="O20" s="15"/>
    </row>
    <row r="21" spans="1:15" x14ac:dyDescent="0.25">
      <c r="A21" s="62"/>
      <c r="B21" s="15" t="s">
        <v>65</v>
      </c>
      <c r="C21" s="63" t="s">
        <v>45</v>
      </c>
      <c r="D21" s="63" t="s">
        <v>22</v>
      </c>
      <c r="E21" s="79">
        <v>43115</v>
      </c>
      <c r="F21" s="70">
        <v>43159</v>
      </c>
      <c r="G21" s="63" t="s">
        <v>50</v>
      </c>
      <c r="H21" s="66"/>
      <c r="I21" s="66"/>
      <c r="J21" s="15"/>
      <c r="K21" s="72"/>
      <c r="L21" s="25">
        <v>300</v>
      </c>
      <c r="M21" s="78">
        <v>300</v>
      </c>
      <c r="N21" s="25">
        <f t="shared" si="0"/>
        <v>14471.5</v>
      </c>
      <c r="O21" s="15"/>
    </row>
    <row r="22" spans="1:15" x14ac:dyDescent="0.25">
      <c r="A22" s="62"/>
      <c r="B22" s="15" t="s">
        <v>66</v>
      </c>
      <c r="C22" s="63" t="s">
        <v>45</v>
      </c>
      <c r="D22" s="63" t="s">
        <v>22</v>
      </c>
      <c r="E22" s="77">
        <v>43103</v>
      </c>
      <c r="F22" s="70"/>
      <c r="G22" s="63" t="s">
        <v>67</v>
      </c>
      <c r="H22" s="70">
        <v>43119</v>
      </c>
      <c r="I22" s="15"/>
      <c r="J22" s="15"/>
      <c r="K22" s="15"/>
      <c r="L22" s="25">
        <v>1500</v>
      </c>
      <c r="M22" s="25"/>
      <c r="N22" s="25">
        <f t="shared" si="0"/>
        <v>12971.5</v>
      </c>
      <c r="O22" s="47"/>
    </row>
    <row r="23" spans="1:15" x14ac:dyDescent="0.25">
      <c r="A23" s="62"/>
      <c r="B23" s="15" t="s">
        <v>68</v>
      </c>
      <c r="C23" s="63" t="s">
        <v>69</v>
      </c>
      <c r="D23" s="63" t="s">
        <v>22</v>
      </c>
      <c r="E23" s="64">
        <v>43098</v>
      </c>
      <c r="F23" s="63"/>
      <c r="G23" s="74"/>
      <c r="H23" s="65"/>
      <c r="I23" s="15"/>
      <c r="J23" s="15"/>
      <c r="K23" s="15"/>
      <c r="L23" s="25">
        <v>1675</v>
      </c>
      <c r="M23" s="25"/>
      <c r="N23" s="25">
        <f t="shared" si="0"/>
        <v>11296.5</v>
      </c>
      <c r="O23" s="15"/>
    </row>
    <row r="24" spans="1:15" x14ac:dyDescent="0.25">
      <c r="A24" s="62"/>
      <c r="B24" s="15"/>
      <c r="C24" s="63" t="s">
        <v>69</v>
      </c>
      <c r="D24" s="63" t="s">
        <v>25</v>
      </c>
      <c r="E24" s="79" t="s">
        <v>70</v>
      </c>
      <c r="F24" s="63" t="s">
        <v>70</v>
      </c>
      <c r="G24" s="63" t="s">
        <v>71</v>
      </c>
      <c r="H24" s="66">
        <v>43130</v>
      </c>
      <c r="I24" s="66" t="s">
        <v>26</v>
      </c>
      <c r="J24" s="15"/>
      <c r="K24" s="72"/>
      <c r="L24" s="25">
        <v>780</v>
      </c>
      <c r="M24" s="25" t="s">
        <v>2</v>
      </c>
      <c r="N24" s="25">
        <f t="shared" si="0"/>
        <v>10516.5</v>
      </c>
      <c r="O24" s="47"/>
    </row>
    <row r="25" spans="1:15" x14ac:dyDescent="0.25">
      <c r="A25" s="62"/>
      <c r="B25" s="15"/>
      <c r="C25" s="63"/>
      <c r="D25" s="63"/>
      <c r="E25" s="63"/>
      <c r="F25" s="63"/>
      <c r="G25" s="63"/>
      <c r="H25" s="70"/>
      <c r="I25" s="15"/>
      <c r="J25" s="15"/>
      <c r="K25" s="15"/>
      <c r="L25" s="25"/>
      <c r="M25" s="25"/>
      <c r="N25" s="25"/>
      <c r="O25" s="68"/>
    </row>
    <row r="26" spans="1:15" x14ac:dyDescent="0.25">
      <c r="A26" s="62"/>
      <c r="B26" s="15"/>
      <c r="C26" s="63"/>
      <c r="D26" s="63"/>
      <c r="E26" s="63"/>
      <c r="F26" s="63"/>
      <c r="G26" s="63"/>
      <c r="H26" s="70"/>
      <c r="I26" s="15"/>
      <c r="J26" s="15"/>
      <c r="K26" s="15"/>
      <c r="L26" s="25"/>
      <c r="M26" s="25"/>
      <c r="N26" s="25"/>
      <c r="O26" s="68"/>
    </row>
    <row r="27" spans="1:15" ht="15.75" thickBot="1" x14ac:dyDescent="0.3">
      <c r="A27" s="62"/>
      <c r="B27" s="15"/>
      <c r="C27" s="63"/>
      <c r="D27" s="63"/>
      <c r="E27" s="63"/>
      <c r="F27" s="63"/>
      <c r="G27" s="63"/>
      <c r="H27" s="63"/>
      <c r="I27" s="15"/>
      <c r="J27" s="15"/>
      <c r="K27" s="15"/>
      <c r="L27" s="80" t="s">
        <v>2</v>
      </c>
      <c r="M27" s="25" t="s">
        <v>2</v>
      </c>
      <c r="N27" s="81"/>
      <c r="O27" s="19"/>
    </row>
    <row r="28" spans="1:15" ht="19.5" thickBot="1" x14ac:dyDescent="0.35">
      <c r="A28" s="110" t="s">
        <v>28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5" ht="90" x14ac:dyDescent="0.25">
      <c r="A29" s="8" t="s">
        <v>6</v>
      </c>
      <c r="B29" s="9" t="s">
        <v>7</v>
      </c>
      <c r="C29" s="10" t="s">
        <v>8</v>
      </c>
      <c r="D29" s="10" t="s">
        <v>9</v>
      </c>
      <c r="E29" s="10" t="s">
        <v>72</v>
      </c>
      <c r="F29" s="10" t="s">
        <v>29</v>
      </c>
      <c r="G29" s="10" t="s">
        <v>12</v>
      </c>
      <c r="H29" s="10" t="s">
        <v>39</v>
      </c>
      <c r="I29" s="10" t="s">
        <v>14</v>
      </c>
      <c r="J29" s="10" t="s">
        <v>15</v>
      </c>
      <c r="K29" s="10" t="s">
        <v>16</v>
      </c>
      <c r="L29" s="61" t="s">
        <v>17</v>
      </c>
      <c r="M29" s="82" t="s">
        <v>18</v>
      </c>
      <c r="N29" s="83" t="s">
        <v>19</v>
      </c>
      <c r="O29" s="8" t="s">
        <v>20</v>
      </c>
    </row>
    <row r="30" spans="1:15" x14ac:dyDescent="0.25">
      <c r="A30" s="17" t="s">
        <v>2</v>
      </c>
      <c r="B30" s="15" t="s">
        <v>2</v>
      </c>
      <c r="C30" s="63" t="s">
        <v>2</v>
      </c>
      <c r="D30" s="63" t="s">
        <v>2</v>
      </c>
      <c r="E30" s="70" t="s">
        <v>2</v>
      </c>
      <c r="F30" s="63" t="s">
        <v>2</v>
      </c>
      <c r="G30" s="63" t="s">
        <v>2</v>
      </c>
      <c r="H30" s="66" t="s">
        <v>2</v>
      </c>
      <c r="I30" s="66" t="s">
        <v>2</v>
      </c>
      <c r="J30" s="15"/>
      <c r="K30" s="72"/>
      <c r="L30" s="25">
        <v>0</v>
      </c>
      <c r="M30" s="25" t="s">
        <v>2</v>
      </c>
      <c r="N30" s="25">
        <f>N24-(L30:L37)</f>
        <v>10516.5</v>
      </c>
      <c r="O30" s="47" t="s">
        <v>2</v>
      </c>
    </row>
    <row r="31" spans="1:15" x14ac:dyDescent="0.25">
      <c r="A31" s="17"/>
      <c r="B31" s="15"/>
      <c r="C31" s="63"/>
      <c r="D31" s="63"/>
      <c r="E31" s="63"/>
      <c r="F31" s="63"/>
      <c r="G31" s="63"/>
      <c r="H31" s="70"/>
      <c r="I31" s="15"/>
      <c r="J31" s="15"/>
      <c r="K31" s="15"/>
      <c r="L31" s="25">
        <v>0</v>
      </c>
      <c r="M31" s="25"/>
      <c r="N31" s="25" t="s">
        <v>2</v>
      </c>
      <c r="O31" s="15" t="s">
        <v>2</v>
      </c>
    </row>
    <row r="32" spans="1:15" x14ac:dyDescent="0.25">
      <c r="A32" s="15"/>
      <c r="B32" s="15"/>
      <c r="C32" s="63"/>
      <c r="D32" s="63"/>
      <c r="E32" s="63"/>
      <c r="F32" s="63"/>
      <c r="G32" s="63"/>
      <c r="H32" s="63"/>
      <c r="I32" s="15"/>
      <c r="J32" s="15"/>
      <c r="K32" s="15"/>
      <c r="L32" s="25">
        <v>0</v>
      </c>
      <c r="M32" s="25"/>
      <c r="N32" s="25" t="s">
        <v>2</v>
      </c>
      <c r="O32" s="15"/>
    </row>
    <row r="33" spans="1:15" x14ac:dyDescent="0.25">
      <c r="A33" s="15"/>
      <c r="B33" s="15"/>
      <c r="C33" s="63"/>
      <c r="D33" s="63"/>
      <c r="E33" s="63"/>
      <c r="F33" s="63"/>
      <c r="G33" s="63"/>
      <c r="H33" s="63"/>
      <c r="I33" s="15"/>
      <c r="J33" s="15"/>
      <c r="K33" s="15"/>
      <c r="L33" s="25">
        <v>0</v>
      </c>
      <c r="M33" s="25"/>
      <c r="N33" s="25"/>
      <c r="O33" s="15"/>
    </row>
    <row r="34" spans="1:15" x14ac:dyDescent="0.25">
      <c r="A34" s="15"/>
      <c r="B34" s="15"/>
      <c r="C34" s="63"/>
      <c r="D34" s="63"/>
      <c r="E34" s="63"/>
      <c r="F34" s="63"/>
      <c r="G34" s="63"/>
      <c r="H34" s="63"/>
      <c r="I34" s="15"/>
      <c r="J34" s="15"/>
      <c r="K34" s="15"/>
      <c r="L34" s="25">
        <v>0</v>
      </c>
      <c r="M34" s="25"/>
      <c r="N34" s="25"/>
      <c r="O34" s="15"/>
    </row>
    <row r="35" spans="1:15" x14ac:dyDescent="0.25">
      <c r="A35" s="15"/>
      <c r="B35" s="15"/>
      <c r="C35" s="63"/>
      <c r="D35" s="63"/>
      <c r="E35" s="63"/>
      <c r="F35" s="63"/>
      <c r="G35" s="63"/>
      <c r="H35" s="63"/>
      <c r="I35" s="15"/>
      <c r="J35" s="15"/>
      <c r="K35" s="15"/>
      <c r="L35" s="25">
        <v>0</v>
      </c>
      <c r="M35" s="25"/>
      <c r="N35" s="25"/>
      <c r="O35" s="15"/>
    </row>
    <row r="36" spans="1:15" x14ac:dyDescent="0.25">
      <c r="A36" s="15"/>
      <c r="B36" s="15"/>
      <c r="C36" s="63"/>
      <c r="D36" s="63"/>
      <c r="E36" s="63"/>
      <c r="F36" s="63"/>
      <c r="G36" s="63"/>
      <c r="H36" s="63"/>
      <c r="I36" s="15"/>
      <c r="J36" s="15"/>
      <c r="K36" s="15"/>
      <c r="L36" s="25">
        <v>0</v>
      </c>
      <c r="M36" s="25"/>
      <c r="N36" s="25"/>
      <c r="O36" s="15"/>
    </row>
    <row r="37" spans="1:15" x14ac:dyDescent="0.25">
      <c r="A37" s="15"/>
      <c r="B37" s="15"/>
      <c r="C37" s="63"/>
      <c r="D37" s="63"/>
      <c r="E37" s="63"/>
      <c r="F37" s="63"/>
      <c r="G37" s="63"/>
      <c r="H37" s="63"/>
      <c r="I37" s="15"/>
      <c r="J37" s="15"/>
      <c r="K37" s="15"/>
      <c r="L37" s="25">
        <v>0</v>
      </c>
      <c r="M37" s="25"/>
      <c r="N37" s="25"/>
      <c r="O37" s="15"/>
    </row>
    <row r="38" spans="1:15" x14ac:dyDescent="0.25">
      <c r="C38"/>
    </row>
    <row r="39" spans="1:15" x14ac:dyDescent="0.25">
      <c r="C39" s="48" t="s">
        <v>98</v>
      </c>
      <c r="D39"/>
      <c r="E39" s="49">
        <f>SUM(M5:M15,L16,L18,L17,L23)</f>
        <v>33387.5</v>
      </c>
      <c r="K39" t="s">
        <v>96</v>
      </c>
      <c r="M39" s="50">
        <f>SUM(M5:M18)</f>
        <v>31412.5</v>
      </c>
    </row>
    <row r="40" spans="1:15" x14ac:dyDescent="0.25">
      <c r="C40" s="48" t="s">
        <v>99</v>
      </c>
      <c r="D40"/>
      <c r="E40" s="49"/>
      <c r="K40" t="s">
        <v>97</v>
      </c>
      <c r="M40" s="51">
        <f>SUM(L19:L24)</f>
        <v>4855</v>
      </c>
    </row>
    <row r="41" spans="1:15" ht="15.75" thickBot="1" x14ac:dyDescent="0.3">
      <c r="C41" s="48" t="s">
        <v>100</v>
      </c>
      <c r="D41"/>
      <c r="E41" s="102">
        <f>SUM(L22,L19:L20,L24)</f>
        <v>2880</v>
      </c>
      <c r="K41" t="s">
        <v>33</v>
      </c>
      <c r="M41" s="54">
        <f>SUM(M39:M40)</f>
        <v>36267.5</v>
      </c>
    </row>
    <row r="42" spans="1:15" ht="15.75" thickTop="1" x14ac:dyDescent="0.25">
      <c r="C42" s="48" t="s">
        <v>101</v>
      </c>
      <c r="E42" s="103"/>
    </row>
    <row r="43" spans="1:15" ht="15.75" thickBot="1" x14ac:dyDescent="0.3">
      <c r="C43" s="52" t="s">
        <v>33</v>
      </c>
      <c r="E43" s="53">
        <f>SUM(E39:E42)</f>
        <v>36267.5</v>
      </c>
    </row>
    <row r="44" spans="1:15" ht="15.75" thickTop="1" x14ac:dyDescent="0.25">
      <c r="C44"/>
    </row>
    <row r="45" spans="1:15" x14ac:dyDescent="0.25">
      <c r="C45" s="84"/>
    </row>
    <row r="46" spans="1:15" x14ac:dyDescent="0.25">
      <c r="C46" s="84"/>
    </row>
    <row r="47" spans="1:15" x14ac:dyDescent="0.25">
      <c r="C47" s="84"/>
    </row>
    <row r="48" spans="1:15" x14ac:dyDescent="0.25">
      <c r="C48" s="84"/>
    </row>
  </sheetData>
  <mergeCells count="3">
    <mergeCell ref="A2:B2"/>
    <mergeCell ref="I3:J3"/>
    <mergeCell ref="A28:O28"/>
  </mergeCells>
  <pageMargins left="0.25" right="0.25" top="0.75" bottom="0.75" header="0.51180555555555496" footer="0.51180555555555496"/>
  <pageSetup scale="47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85" zoomScaleNormal="85" workbookViewId="0">
      <selection activeCell="G10" sqref="G10"/>
    </sheetView>
  </sheetViews>
  <sheetFormatPr defaultRowHeight="15" x14ac:dyDescent="0.25"/>
  <cols>
    <col min="2" max="2" width="19" customWidth="1"/>
    <col min="3" max="3" width="14.28515625" bestFit="1" customWidth="1"/>
    <col min="5" max="5" width="12.140625" customWidth="1"/>
    <col min="7" max="7" width="11" customWidth="1"/>
    <col min="8" max="8" width="0" hidden="1" customWidth="1"/>
    <col min="9" max="9" width="12.140625" customWidth="1"/>
    <col min="12" max="12" width="11.140625" customWidth="1"/>
    <col min="13" max="13" width="9" bestFit="1" customWidth="1"/>
    <col min="14" max="14" width="10.7109375" customWidth="1"/>
    <col min="15" max="15" width="35.7109375" customWidth="1"/>
  </cols>
  <sheetData>
    <row r="1" spans="1:15" ht="18.75" x14ac:dyDescent="0.3">
      <c r="A1" s="1" t="s">
        <v>0</v>
      </c>
    </row>
    <row r="2" spans="1:15" x14ac:dyDescent="0.25">
      <c r="A2" s="106" t="s">
        <v>1</v>
      </c>
      <c r="B2" s="107"/>
    </row>
    <row r="3" spans="1:15" ht="60.75" thickBot="1" x14ac:dyDescent="0.3">
      <c r="H3" s="2" t="s">
        <v>2</v>
      </c>
      <c r="I3" s="108" t="s">
        <v>3</v>
      </c>
      <c r="J3" s="109"/>
      <c r="K3" s="3">
        <v>7932</v>
      </c>
      <c r="L3" s="4" t="s">
        <v>4</v>
      </c>
      <c r="M3" s="5">
        <v>12500</v>
      </c>
      <c r="N3" s="6">
        <f>K3+M3</f>
        <v>20432</v>
      </c>
      <c r="O3" s="7" t="s">
        <v>5</v>
      </c>
    </row>
    <row r="4" spans="1:15" ht="46.5" customHeight="1" thickBot="1" x14ac:dyDescent="0.3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2" t="s">
        <v>15</v>
      </c>
      <c r="K4" s="12" t="s">
        <v>16</v>
      </c>
      <c r="L4" s="12" t="s">
        <v>17</v>
      </c>
      <c r="M4" s="13" t="s">
        <v>18</v>
      </c>
      <c r="N4" s="13" t="s">
        <v>19</v>
      </c>
      <c r="O4" s="14" t="s">
        <v>20</v>
      </c>
    </row>
    <row r="5" spans="1:15" x14ac:dyDescent="0.25">
      <c r="A5" s="15"/>
      <c r="B5" s="15" t="s">
        <v>21</v>
      </c>
      <c r="C5" s="15"/>
      <c r="D5" s="15" t="s">
        <v>22</v>
      </c>
      <c r="E5" s="16">
        <v>43091</v>
      </c>
      <c r="F5" s="17">
        <v>43122</v>
      </c>
      <c r="G5" s="15" t="s">
        <v>23</v>
      </c>
      <c r="H5" s="15"/>
      <c r="I5" s="15"/>
      <c r="J5" s="15"/>
      <c r="K5" s="15"/>
      <c r="L5" s="15">
        <v>450</v>
      </c>
      <c r="M5" s="18">
        <v>450</v>
      </c>
      <c r="N5" s="19">
        <f>(N3)-M5</f>
        <v>19982</v>
      </c>
      <c r="O5" s="20"/>
    </row>
    <row r="6" spans="1:15" x14ac:dyDescent="0.25">
      <c r="A6" s="21"/>
      <c r="B6" s="22" t="s">
        <v>2</v>
      </c>
      <c r="C6" s="22" t="s">
        <v>24</v>
      </c>
      <c r="D6" s="22" t="s">
        <v>25</v>
      </c>
      <c r="E6" s="16" t="s">
        <v>26</v>
      </c>
      <c r="F6" s="22"/>
      <c r="G6" s="23" t="s">
        <v>27</v>
      </c>
      <c r="H6" s="15"/>
      <c r="I6" s="24">
        <v>43138</v>
      </c>
      <c r="J6" s="15"/>
      <c r="K6" s="15"/>
      <c r="L6" s="25">
        <v>7901</v>
      </c>
      <c r="M6" s="19">
        <v>0</v>
      </c>
      <c r="N6" s="19">
        <f>N5-L6</f>
        <v>12081</v>
      </c>
      <c r="O6" s="55"/>
    </row>
    <row r="7" spans="1:15" x14ac:dyDescent="0.25">
      <c r="A7" s="21"/>
      <c r="B7" s="15"/>
      <c r="C7" s="15"/>
      <c r="D7" s="15"/>
      <c r="E7" s="15"/>
      <c r="F7" s="21"/>
      <c r="G7" s="15"/>
      <c r="H7" s="22"/>
      <c r="I7" s="22"/>
      <c r="J7" s="26"/>
      <c r="K7" s="27"/>
      <c r="L7" s="28">
        <v>0</v>
      </c>
      <c r="M7" s="28">
        <v>0</v>
      </c>
      <c r="N7" s="19">
        <f t="shared" ref="N7:N9" si="0">N6-L7</f>
        <v>12081</v>
      </c>
      <c r="O7" s="29"/>
    </row>
    <row r="8" spans="1:15" x14ac:dyDescent="0.25">
      <c r="A8" s="21"/>
      <c r="B8" s="15"/>
      <c r="C8" s="15"/>
      <c r="D8" s="15"/>
      <c r="E8" s="15"/>
      <c r="F8" s="21"/>
      <c r="G8" s="15"/>
      <c r="H8" s="22"/>
      <c r="I8" s="22"/>
      <c r="J8" s="26"/>
      <c r="K8" s="27"/>
      <c r="L8" s="28">
        <v>0</v>
      </c>
      <c r="M8" s="19">
        <v>0</v>
      </c>
      <c r="N8" s="19">
        <f t="shared" si="0"/>
        <v>12081</v>
      </c>
      <c r="O8" s="29"/>
    </row>
    <row r="9" spans="1:15" x14ac:dyDescent="0.25">
      <c r="A9" s="21"/>
      <c r="B9" s="15"/>
      <c r="C9" s="15"/>
      <c r="D9" s="15"/>
      <c r="E9" s="15"/>
      <c r="F9" s="21"/>
      <c r="G9" s="15"/>
      <c r="H9" s="22"/>
      <c r="I9" s="22"/>
      <c r="J9" s="26"/>
      <c r="K9" s="27"/>
      <c r="L9" s="28">
        <v>0</v>
      </c>
      <c r="M9" s="28">
        <v>0</v>
      </c>
      <c r="N9" s="19">
        <f t="shared" si="0"/>
        <v>12081</v>
      </c>
      <c r="O9" s="29"/>
    </row>
    <row r="10" spans="1:15" x14ac:dyDescent="0.25">
      <c r="A10" s="21"/>
      <c r="B10" s="15"/>
      <c r="C10" s="15"/>
      <c r="D10" s="15"/>
      <c r="E10" s="15"/>
      <c r="F10" s="21"/>
      <c r="G10" s="15"/>
      <c r="H10" s="22"/>
      <c r="I10" s="22"/>
      <c r="J10" s="26"/>
      <c r="K10" s="27"/>
      <c r="L10" s="30"/>
      <c r="M10" s="28"/>
      <c r="N10" s="31"/>
      <c r="O10" s="29"/>
    </row>
    <row r="11" spans="1:15" x14ac:dyDescent="0.25">
      <c r="A11" s="21"/>
      <c r="B11" s="15"/>
      <c r="C11" s="15"/>
      <c r="D11" s="15"/>
      <c r="E11" s="15"/>
      <c r="F11" s="21"/>
      <c r="G11" s="15"/>
      <c r="H11" s="22"/>
      <c r="I11" s="22"/>
      <c r="J11" s="26"/>
      <c r="K11" s="27"/>
      <c r="L11" s="30"/>
      <c r="M11" s="28"/>
      <c r="N11" s="31"/>
      <c r="O11" s="29"/>
    </row>
    <row r="12" spans="1:15" x14ac:dyDescent="0.25">
      <c r="A12" s="21"/>
      <c r="B12" s="15"/>
      <c r="C12" s="15"/>
      <c r="D12" s="15"/>
      <c r="E12" s="15"/>
      <c r="F12" s="21"/>
      <c r="G12" s="15"/>
      <c r="H12" s="22"/>
      <c r="I12" s="22"/>
      <c r="J12" s="26"/>
      <c r="K12" s="27"/>
      <c r="L12" s="30"/>
      <c r="M12" s="28"/>
      <c r="N12" s="31"/>
      <c r="O12" s="29"/>
    </row>
    <row r="13" spans="1:15" ht="15.75" thickBot="1" x14ac:dyDescent="0.3">
      <c r="A13" s="21"/>
      <c r="B13" s="22"/>
      <c r="C13" s="22"/>
      <c r="D13" s="22"/>
      <c r="E13" s="32"/>
      <c r="F13" s="22"/>
      <c r="G13" s="22"/>
      <c r="H13" s="33"/>
      <c r="I13" s="33"/>
      <c r="J13" s="34"/>
      <c r="K13" s="35"/>
      <c r="L13" s="36"/>
      <c r="M13" s="37"/>
      <c r="N13" s="38"/>
      <c r="O13" s="39"/>
    </row>
    <row r="14" spans="1:15" x14ac:dyDescent="0.25">
      <c r="L14" s="111"/>
      <c r="M14" s="111"/>
      <c r="N14" s="111"/>
      <c r="O14" s="40"/>
    </row>
    <row r="15" spans="1:15" ht="15.75" thickBot="1" x14ac:dyDescent="0.3">
      <c r="L15" s="41"/>
      <c r="M15" s="41"/>
      <c r="N15" s="41"/>
      <c r="O15" s="40"/>
    </row>
    <row r="16" spans="1:15" ht="19.5" thickBot="1" x14ac:dyDescent="0.35">
      <c r="A16" s="110" t="s">
        <v>28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45.75" thickBot="1" x14ac:dyDescent="0.3">
      <c r="A17" s="8" t="s">
        <v>6</v>
      </c>
      <c r="B17" s="9" t="s">
        <v>7</v>
      </c>
      <c r="C17" s="10" t="s">
        <v>8</v>
      </c>
      <c r="D17" s="10" t="s">
        <v>9</v>
      </c>
      <c r="E17" s="11" t="s">
        <v>10</v>
      </c>
      <c r="F17" s="10" t="s">
        <v>29</v>
      </c>
      <c r="G17" s="10" t="s">
        <v>12</v>
      </c>
      <c r="H17" s="10" t="s">
        <v>13</v>
      </c>
      <c r="I17" s="10" t="s">
        <v>14</v>
      </c>
      <c r="J17" s="10" t="s">
        <v>15</v>
      </c>
      <c r="K17" s="10" t="s">
        <v>16</v>
      </c>
      <c r="L17" s="10" t="s">
        <v>17</v>
      </c>
      <c r="M17" s="42" t="s">
        <v>18</v>
      </c>
      <c r="N17" s="43" t="s">
        <v>19</v>
      </c>
      <c r="O17" s="44" t="s">
        <v>20</v>
      </c>
    </row>
    <row r="18" spans="1:15" ht="30" x14ac:dyDescent="0.25">
      <c r="A18" s="21"/>
      <c r="B18" s="15" t="s">
        <v>30</v>
      </c>
      <c r="C18" s="15" t="s">
        <v>24</v>
      </c>
      <c r="D18" s="15" t="s">
        <v>22</v>
      </c>
      <c r="E18" s="45">
        <v>43147</v>
      </c>
      <c r="F18" s="15"/>
      <c r="G18" s="15" t="s">
        <v>27</v>
      </c>
      <c r="H18" s="15"/>
      <c r="I18" s="17" t="s">
        <v>2</v>
      </c>
      <c r="J18" s="15"/>
      <c r="K18" s="15"/>
      <c r="L18" s="46">
        <v>300</v>
      </c>
      <c r="M18" s="15"/>
      <c r="N18" s="19">
        <f>(N9-L18)</f>
        <v>11781</v>
      </c>
      <c r="O18" s="47" t="s">
        <v>109</v>
      </c>
    </row>
    <row r="19" spans="1:15" ht="30" x14ac:dyDescent="0.25">
      <c r="A19" s="21"/>
      <c r="B19" s="15" t="s">
        <v>31</v>
      </c>
      <c r="C19" s="15" t="s">
        <v>24</v>
      </c>
      <c r="D19" s="15" t="s">
        <v>22</v>
      </c>
      <c r="E19" s="45">
        <v>43147</v>
      </c>
      <c r="F19" s="21"/>
      <c r="G19" s="15" t="s">
        <v>27</v>
      </c>
      <c r="H19" s="15"/>
      <c r="I19" s="15"/>
      <c r="J19" s="15"/>
      <c r="K19" s="15"/>
      <c r="L19" s="46">
        <v>1410</v>
      </c>
      <c r="M19" s="19"/>
      <c r="N19" s="19">
        <f t="shared" ref="N19:N21" si="1">(N18-L19)</f>
        <v>10371</v>
      </c>
      <c r="O19" s="47" t="s">
        <v>109</v>
      </c>
    </row>
    <row r="20" spans="1:15" ht="30" x14ac:dyDescent="0.25">
      <c r="A20" s="15"/>
      <c r="B20" s="15" t="s">
        <v>30</v>
      </c>
      <c r="C20" s="15" t="s">
        <v>24</v>
      </c>
      <c r="D20" s="15" t="s">
        <v>22</v>
      </c>
      <c r="E20" s="45">
        <v>43147</v>
      </c>
      <c r="F20" s="15"/>
      <c r="G20" s="15" t="s">
        <v>27</v>
      </c>
      <c r="H20" s="15"/>
      <c r="I20" s="15"/>
      <c r="J20" s="15"/>
      <c r="K20" s="15"/>
      <c r="L20" s="46">
        <v>980</v>
      </c>
      <c r="M20" s="15"/>
      <c r="N20" s="19">
        <f t="shared" si="1"/>
        <v>9391</v>
      </c>
      <c r="O20" s="47" t="s">
        <v>109</v>
      </c>
    </row>
    <row r="21" spans="1:15" ht="30" x14ac:dyDescent="0.25">
      <c r="A21" s="21"/>
      <c r="B21" s="15" t="s">
        <v>32</v>
      </c>
      <c r="C21" s="15" t="s">
        <v>24</v>
      </c>
      <c r="D21" s="15" t="s">
        <v>22</v>
      </c>
      <c r="E21" s="45">
        <v>43147</v>
      </c>
      <c r="F21" s="15"/>
      <c r="G21" s="15" t="s">
        <v>27</v>
      </c>
      <c r="H21" s="15"/>
      <c r="I21" s="15"/>
      <c r="J21" s="15"/>
      <c r="K21" s="15"/>
      <c r="L21" s="46">
        <v>3475</v>
      </c>
      <c r="M21" s="15"/>
      <c r="N21" s="19">
        <f t="shared" si="1"/>
        <v>5916</v>
      </c>
      <c r="O21" s="47" t="s">
        <v>109</v>
      </c>
    </row>
    <row r="22" spans="1:1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7" spans="1:15" x14ac:dyDescent="0.25">
      <c r="D27" s="48" t="s">
        <v>98</v>
      </c>
      <c r="F27" s="49">
        <v>450</v>
      </c>
      <c r="G27" s="48"/>
      <c r="H27" s="48"/>
      <c r="I27" s="48"/>
      <c r="L27" t="s">
        <v>96</v>
      </c>
      <c r="M27" s="50"/>
      <c r="N27" s="50">
        <f>SUM(M5)</f>
        <v>450</v>
      </c>
    </row>
    <row r="28" spans="1:15" x14ac:dyDescent="0.25">
      <c r="D28" s="48" t="s">
        <v>99</v>
      </c>
      <c r="F28" s="49">
        <v>7901</v>
      </c>
      <c r="G28" s="48"/>
      <c r="H28" s="48"/>
      <c r="I28" s="48"/>
      <c r="L28" t="s">
        <v>97</v>
      </c>
      <c r="M28" s="50"/>
      <c r="N28" s="51">
        <f>SUM(L6,L18:L21)</f>
        <v>14066</v>
      </c>
    </row>
    <row r="29" spans="1:15" ht="15.75" thickBot="1" x14ac:dyDescent="0.3">
      <c r="D29" s="48" t="s">
        <v>100</v>
      </c>
      <c r="F29" s="102">
        <f>SUM(L18:L21)</f>
        <v>6165</v>
      </c>
      <c r="G29" s="48"/>
      <c r="H29" s="48"/>
      <c r="I29" s="48"/>
      <c r="L29" t="s">
        <v>33</v>
      </c>
      <c r="M29" s="50"/>
      <c r="N29" s="54">
        <f>SUM(N27:N28)</f>
        <v>14516</v>
      </c>
    </row>
    <row r="30" spans="1:15" ht="15.75" thickTop="1" x14ac:dyDescent="0.25">
      <c r="D30" s="48" t="s">
        <v>101</v>
      </c>
      <c r="F30" s="102"/>
    </row>
    <row r="31" spans="1:15" ht="15.75" thickBot="1" x14ac:dyDescent="0.3">
      <c r="D31" s="52" t="s">
        <v>33</v>
      </c>
      <c r="E31" s="48"/>
      <c r="F31" s="53">
        <f>SUM(F27:F30)</f>
        <v>14516</v>
      </c>
    </row>
    <row r="32" spans="1:15" ht="15.75" thickTop="1" x14ac:dyDescent="0.25"/>
  </sheetData>
  <mergeCells count="4">
    <mergeCell ref="A2:B2"/>
    <mergeCell ref="I3:J3"/>
    <mergeCell ref="L14:N14"/>
    <mergeCell ref="A16:O16"/>
  </mergeCells>
  <pageMargins left="0.45" right="0.45" top="0.75" bottom="0.75" header="0.51180555555555496" footer="0.51180555555555496"/>
  <pageSetup scale="63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85" zoomScaleNormal="85" workbookViewId="0">
      <selection activeCell="A4" sqref="A4:O4"/>
    </sheetView>
  </sheetViews>
  <sheetFormatPr defaultRowHeight="15" x14ac:dyDescent="0.25"/>
  <cols>
    <col min="5" max="5" width="11.85546875" customWidth="1"/>
    <col min="6" max="6" width="10" bestFit="1" customWidth="1"/>
    <col min="7" max="7" width="11.7109375" customWidth="1"/>
    <col min="8" max="8" width="12.42578125" customWidth="1"/>
    <col min="9" max="9" width="13.140625" customWidth="1"/>
    <col min="11" max="11" width="10.5703125" bestFit="1" customWidth="1"/>
    <col min="12" max="12" width="12.140625" customWidth="1"/>
    <col min="13" max="14" width="10" bestFit="1" customWidth="1"/>
    <col min="15" max="15" width="35.7109375" customWidth="1"/>
  </cols>
  <sheetData>
    <row r="1" spans="1:15" ht="18.75" x14ac:dyDescent="0.3">
      <c r="A1" s="1" t="s">
        <v>92</v>
      </c>
    </row>
    <row r="2" spans="1:15" x14ac:dyDescent="0.25">
      <c r="A2" s="106" t="s">
        <v>93</v>
      </c>
      <c r="B2" s="107"/>
    </row>
    <row r="3" spans="1:15" ht="45.75" thickBot="1" x14ac:dyDescent="0.3">
      <c r="I3" s="108" t="s">
        <v>3</v>
      </c>
      <c r="J3" s="109"/>
      <c r="K3" s="3">
        <v>483125</v>
      </c>
      <c r="L3" s="4" t="s">
        <v>4</v>
      </c>
      <c r="M3" s="5">
        <v>0</v>
      </c>
      <c r="N3" s="6">
        <f>K3+M3</f>
        <v>483125</v>
      </c>
      <c r="O3" s="7" t="s">
        <v>94</v>
      </c>
    </row>
    <row r="4" spans="1:15" ht="60.75" thickBot="1" x14ac:dyDescent="0.3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2" t="s">
        <v>15</v>
      </c>
      <c r="K4" s="12" t="s">
        <v>16</v>
      </c>
      <c r="L4" s="12" t="s">
        <v>17</v>
      </c>
      <c r="M4" s="13" t="s">
        <v>18</v>
      </c>
      <c r="N4" s="13" t="s">
        <v>19</v>
      </c>
      <c r="O4" s="14" t="s">
        <v>20</v>
      </c>
    </row>
    <row r="5" spans="1:15" x14ac:dyDescent="0.25">
      <c r="A5" s="115" t="s">
        <v>102</v>
      </c>
      <c r="B5" s="115"/>
      <c r="C5" s="115"/>
      <c r="D5" s="115"/>
      <c r="E5" s="115"/>
      <c r="F5" s="115"/>
      <c r="G5" s="115"/>
      <c r="H5" s="115"/>
      <c r="I5" s="115"/>
      <c r="J5" s="22">
        <v>576</v>
      </c>
      <c r="K5" s="72"/>
      <c r="L5" s="22"/>
      <c r="M5" s="90">
        <v>172800</v>
      </c>
      <c r="N5" s="19">
        <f>SUM(N3-M5)</f>
        <v>310325</v>
      </c>
      <c r="O5" s="88"/>
    </row>
    <row r="6" spans="1:15" x14ac:dyDescent="0.25">
      <c r="A6" s="115" t="s">
        <v>103</v>
      </c>
      <c r="B6" s="115"/>
      <c r="C6" s="115"/>
      <c r="D6" s="115"/>
      <c r="E6" s="115"/>
      <c r="F6" s="115"/>
      <c r="G6" s="115"/>
      <c r="H6" s="115"/>
      <c r="I6" s="115"/>
      <c r="J6" s="22">
        <v>499</v>
      </c>
      <c r="K6" s="72"/>
      <c r="L6" s="22"/>
      <c r="M6" s="90">
        <v>12283</v>
      </c>
      <c r="N6" s="90">
        <f>SUM(N5-M6)</f>
        <v>298042</v>
      </c>
      <c r="O6" s="20"/>
    </row>
    <row r="7" spans="1:15" x14ac:dyDescent="0.25">
      <c r="A7" s="115" t="s">
        <v>95</v>
      </c>
      <c r="B7" s="115"/>
      <c r="C7" s="115"/>
      <c r="D7" s="115"/>
      <c r="E7" s="115"/>
      <c r="F7" s="115"/>
      <c r="G7" s="115"/>
      <c r="H7" s="115"/>
      <c r="I7" s="115"/>
      <c r="J7" s="15">
        <v>58</v>
      </c>
      <c r="K7" s="72"/>
      <c r="L7" s="19"/>
      <c r="M7" s="90">
        <v>12947</v>
      </c>
      <c r="N7" s="90">
        <f>SUM(N6-M7)</f>
        <v>285095</v>
      </c>
      <c r="O7" s="20"/>
    </row>
    <row r="8" spans="1:15" x14ac:dyDescent="0.25">
      <c r="A8" s="112" t="s">
        <v>110</v>
      </c>
      <c r="B8" s="112"/>
      <c r="C8" s="112"/>
      <c r="D8" s="112"/>
      <c r="E8" s="112"/>
      <c r="F8" s="112"/>
      <c r="G8" s="112"/>
      <c r="H8" s="112"/>
      <c r="I8" s="112"/>
      <c r="J8" s="15">
        <v>1</v>
      </c>
      <c r="K8" s="72"/>
      <c r="L8" s="19"/>
      <c r="M8" s="90">
        <v>1500</v>
      </c>
      <c r="N8" s="90">
        <f>SUM(N7-M8)</f>
        <v>283595</v>
      </c>
      <c r="O8" s="20"/>
    </row>
    <row r="9" spans="1:15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5"/>
      <c r="K9" s="72"/>
      <c r="L9" s="19"/>
      <c r="M9" s="90">
        <v>0</v>
      </c>
      <c r="N9" s="90">
        <f>SUM(N8-M9)</f>
        <v>283595</v>
      </c>
      <c r="O9" s="20"/>
    </row>
    <row r="10" spans="1:15" x14ac:dyDescent="0.25">
      <c r="A10" s="114" t="s">
        <v>2</v>
      </c>
      <c r="B10" s="113"/>
      <c r="C10" s="113"/>
      <c r="D10" s="113"/>
      <c r="E10" s="113"/>
      <c r="F10" s="113"/>
      <c r="G10" s="113"/>
      <c r="H10" s="113"/>
      <c r="I10" s="113"/>
      <c r="J10" s="15" t="s">
        <v>2</v>
      </c>
      <c r="K10" s="72"/>
      <c r="L10" s="19" t="s">
        <v>2</v>
      </c>
      <c r="M10" s="90">
        <v>0</v>
      </c>
      <c r="N10" s="90">
        <f>SUM(N9-L17)</f>
        <v>247895</v>
      </c>
      <c r="O10" s="20"/>
    </row>
    <row r="11" spans="1:15" x14ac:dyDescent="0.25">
      <c r="A11" s="114" t="s">
        <v>2</v>
      </c>
      <c r="B11" s="113"/>
      <c r="C11" s="113"/>
      <c r="D11" s="113"/>
      <c r="E11" s="113"/>
      <c r="F11" s="113"/>
      <c r="G11" s="113"/>
      <c r="H11" s="113"/>
      <c r="I11" s="113"/>
      <c r="J11" s="15" t="s">
        <v>2</v>
      </c>
      <c r="K11" s="72"/>
      <c r="L11" s="19" t="s">
        <v>2</v>
      </c>
      <c r="M11" s="19">
        <v>0</v>
      </c>
      <c r="N11" s="90">
        <f>(N10-L18)</f>
        <v>245395</v>
      </c>
      <c r="O11" s="29"/>
    </row>
    <row r="12" spans="1:15" x14ac:dyDescent="0.25">
      <c r="A12" s="114" t="s">
        <v>2</v>
      </c>
      <c r="B12" s="113"/>
      <c r="C12" s="113"/>
      <c r="D12" s="113"/>
      <c r="E12" s="113"/>
      <c r="F12" s="113"/>
      <c r="G12" s="113"/>
      <c r="H12" s="113"/>
      <c r="I12" s="113"/>
      <c r="J12" s="15"/>
      <c r="K12" s="72"/>
      <c r="L12" s="19"/>
      <c r="M12" s="19">
        <v>0</v>
      </c>
      <c r="N12" s="90">
        <f>(N11-M12)</f>
        <v>245395</v>
      </c>
      <c r="O12" s="15"/>
    </row>
    <row r="13" spans="1:15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5"/>
      <c r="K13" s="72"/>
      <c r="L13" s="19"/>
      <c r="M13" s="19">
        <v>0</v>
      </c>
      <c r="N13" s="90">
        <f>(N12-M13)</f>
        <v>245395</v>
      </c>
      <c r="O13" s="15"/>
    </row>
    <row r="14" spans="1:15" ht="15.75" thickBot="1" x14ac:dyDescent="0.3">
      <c r="A14" s="113"/>
      <c r="B14" s="113"/>
      <c r="C14" s="113"/>
      <c r="D14" s="113"/>
      <c r="E14" s="113"/>
      <c r="F14" s="113"/>
      <c r="G14" s="113"/>
      <c r="H14" s="113"/>
      <c r="I14" s="113"/>
      <c r="J14" s="15"/>
      <c r="K14" s="15"/>
      <c r="L14" s="15"/>
      <c r="M14" s="19">
        <v>0</v>
      </c>
      <c r="N14" s="90">
        <f>(N13-M14)</f>
        <v>245395</v>
      </c>
      <c r="O14" s="19"/>
    </row>
    <row r="15" spans="1:15" ht="19.5" thickBot="1" x14ac:dyDescent="0.35">
      <c r="A15" s="110" t="s">
        <v>28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60" x14ac:dyDescent="0.25">
      <c r="A16" s="8" t="s">
        <v>6</v>
      </c>
      <c r="B16" s="9" t="s">
        <v>7</v>
      </c>
      <c r="C16" s="10" t="s">
        <v>8</v>
      </c>
      <c r="D16" s="10" t="s">
        <v>9</v>
      </c>
      <c r="E16" s="10" t="s">
        <v>72</v>
      </c>
      <c r="F16" s="10" t="s">
        <v>77</v>
      </c>
      <c r="G16" s="10" t="s">
        <v>12</v>
      </c>
      <c r="H16" s="10" t="s">
        <v>13</v>
      </c>
      <c r="I16" s="10" t="s">
        <v>14</v>
      </c>
      <c r="J16" s="10" t="s">
        <v>15</v>
      </c>
      <c r="K16" s="10" t="s">
        <v>16</v>
      </c>
      <c r="L16" s="10" t="s">
        <v>17</v>
      </c>
      <c r="M16" s="42" t="s">
        <v>18</v>
      </c>
      <c r="N16" s="43" t="s">
        <v>19</v>
      </c>
      <c r="O16" s="8" t="s">
        <v>20</v>
      </c>
    </row>
    <row r="17" spans="1:15" x14ac:dyDescent="0.25">
      <c r="A17" s="112" t="s">
        <v>111</v>
      </c>
      <c r="B17" s="112"/>
      <c r="C17" s="112"/>
      <c r="D17" s="112"/>
      <c r="E17" s="112"/>
      <c r="F17" s="112"/>
      <c r="G17" s="112"/>
      <c r="H17" s="112"/>
      <c r="I17" s="112"/>
      <c r="J17" s="15">
        <v>119</v>
      </c>
      <c r="K17" s="72"/>
      <c r="L17" s="19">
        <v>35700</v>
      </c>
      <c r="M17" s="15"/>
      <c r="N17" s="19">
        <f>N14-L17</f>
        <v>209695</v>
      </c>
      <c r="O17" s="15"/>
    </row>
    <row r="18" spans="1:15" x14ac:dyDescent="0.25">
      <c r="A18" s="112" t="s">
        <v>111</v>
      </c>
      <c r="B18" s="112"/>
      <c r="C18" s="112"/>
      <c r="D18" s="112"/>
      <c r="E18" s="112"/>
      <c r="F18" s="112"/>
      <c r="G18" s="112"/>
      <c r="H18" s="112"/>
      <c r="I18" s="112"/>
      <c r="J18" s="15">
        <v>100</v>
      </c>
      <c r="K18" s="72"/>
      <c r="L18" s="19">
        <v>2500</v>
      </c>
      <c r="M18" s="15"/>
      <c r="N18" s="19">
        <f>N17-L18</f>
        <v>207195</v>
      </c>
      <c r="O18" s="15"/>
    </row>
    <row r="19" spans="1:15" x14ac:dyDescent="0.25">
      <c r="A19" s="15"/>
      <c r="B19" s="15"/>
      <c r="C19" s="15"/>
      <c r="D19" s="15"/>
      <c r="E19" s="15"/>
      <c r="F19" s="15"/>
      <c r="G19" s="15"/>
      <c r="H19" s="21"/>
      <c r="I19" s="15"/>
      <c r="J19" s="15"/>
      <c r="K19" s="15"/>
      <c r="L19" s="101"/>
      <c r="M19" s="15"/>
      <c r="N19" s="19"/>
      <c r="O19" s="15"/>
    </row>
    <row r="20" spans="1:15" x14ac:dyDescent="0.25">
      <c r="A20" s="15"/>
      <c r="B20" s="15"/>
      <c r="C20" s="15"/>
      <c r="D20" s="15"/>
      <c r="E20" s="15"/>
      <c r="F20" s="15"/>
      <c r="G20" s="15"/>
      <c r="H20" s="21"/>
      <c r="I20" s="15"/>
      <c r="J20" s="15"/>
      <c r="K20" s="15"/>
      <c r="L20" s="101"/>
      <c r="M20" s="15"/>
      <c r="N20" s="19"/>
      <c r="O20" s="15"/>
    </row>
    <row r="21" spans="1:15" ht="15" customHeight="1" x14ac:dyDescent="0.25">
      <c r="A21" s="15"/>
      <c r="B21" s="15"/>
      <c r="C21" s="15"/>
      <c r="D21" s="15"/>
      <c r="E21" s="15"/>
      <c r="F21" s="21"/>
      <c r="G21" s="15"/>
      <c r="H21" s="15"/>
      <c r="I21" s="15"/>
      <c r="J21" s="15"/>
      <c r="K21" s="15"/>
      <c r="L21" s="101"/>
      <c r="M21" s="19"/>
      <c r="N21" s="19"/>
      <c r="O21" s="32" t="s">
        <v>2</v>
      </c>
    </row>
    <row r="22" spans="1:1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8" spans="1:15" x14ac:dyDescent="0.25">
      <c r="C28" s="96"/>
      <c r="E28" s="96" t="s">
        <v>98</v>
      </c>
      <c r="F28" s="97">
        <f>SUM(M5:M8)</f>
        <v>199530</v>
      </c>
      <c r="G28" s="48"/>
      <c r="H28" s="48"/>
      <c r="I28" s="48"/>
      <c r="L28" t="s">
        <v>96</v>
      </c>
      <c r="M28" s="50"/>
      <c r="N28" s="50">
        <f>SUM(M5:M8)</f>
        <v>199530</v>
      </c>
    </row>
    <row r="29" spans="1:15" x14ac:dyDescent="0.25">
      <c r="C29" s="96"/>
      <c r="E29" s="96" t="s">
        <v>104</v>
      </c>
      <c r="F29" s="97">
        <v>0</v>
      </c>
      <c r="G29" s="48"/>
      <c r="H29" s="48"/>
      <c r="I29" s="48"/>
      <c r="L29" t="s">
        <v>97</v>
      </c>
      <c r="M29" s="50"/>
      <c r="N29" s="51">
        <f>SUM(L17:L18)</f>
        <v>38200</v>
      </c>
    </row>
    <row r="30" spans="1:15" ht="15.75" thickBot="1" x14ac:dyDescent="0.3">
      <c r="C30" s="96"/>
      <c r="E30" s="96" t="s">
        <v>100</v>
      </c>
      <c r="F30" s="105">
        <v>0</v>
      </c>
      <c r="G30" s="48"/>
      <c r="H30" s="48"/>
      <c r="I30" s="48"/>
      <c r="L30" t="s">
        <v>33</v>
      </c>
      <c r="M30" s="50"/>
      <c r="N30" s="54">
        <f>SUM(N28:N29)</f>
        <v>237730</v>
      </c>
    </row>
    <row r="31" spans="1:15" ht="15.75" thickTop="1" x14ac:dyDescent="0.25">
      <c r="C31" s="96"/>
      <c r="E31" s="96" t="s">
        <v>105</v>
      </c>
      <c r="F31" s="104">
        <f>SUM(L17,L18)</f>
        <v>38200</v>
      </c>
    </row>
    <row r="32" spans="1:15" ht="15.75" thickBot="1" x14ac:dyDescent="0.3">
      <c r="C32" s="96"/>
      <c r="E32" s="99" t="s">
        <v>33</v>
      </c>
      <c r="F32" s="100">
        <f>SUM(F28:F31)</f>
        <v>237730</v>
      </c>
    </row>
    <row r="33" ht="15.75" thickTop="1" x14ac:dyDescent="0.25"/>
  </sheetData>
  <mergeCells count="15">
    <mergeCell ref="A8:I8"/>
    <mergeCell ref="A2:B2"/>
    <mergeCell ref="I3:J3"/>
    <mergeCell ref="A5:I5"/>
    <mergeCell ref="A6:I6"/>
    <mergeCell ref="A7:I7"/>
    <mergeCell ref="A15:O15"/>
    <mergeCell ref="A17:I17"/>
    <mergeCell ref="A18:I18"/>
    <mergeCell ref="A9:I9"/>
    <mergeCell ref="A10:I10"/>
    <mergeCell ref="A11:I11"/>
    <mergeCell ref="A12:I12"/>
    <mergeCell ref="A13:I13"/>
    <mergeCell ref="A14:I14"/>
  </mergeCells>
  <pageMargins left="0.25" right="0.25" top="0.75" bottom="0.75" header="0.51180555555555496" footer="0.51180555555555496"/>
  <pageSetup scale="78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85" zoomScaleNormal="85" workbookViewId="0">
      <selection activeCell="A11" sqref="A11:I11"/>
    </sheetView>
  </sheetViews>
  <sheetFormatPr defaultRowHeight="15" x14ac:dyDescent="0.25"/>
  <cols>
    <col min="1" max="1" width="11.5703125" customWidth="1"/>
    <col min="2" max="2" width="19" bestFit="1" customWidth="1"/>
    <col min="3" max="3" width="10.85546875" customWidth="1"/>
    <col min="5" max="5" width="11.5703125" customWidth="1"/>
    <col min="6" max="6" width="9.85546875" bestFit="1" customWidth="1"/>
    <col min="7" max="7" width="24.85546875" customWidth="1"/>
    <col min="8" max="8" width="12.140625" customWidth="1"/>
    <col min="9" max="9" width="13.140625" customWidth="1"/>
    <col min="10" max="10" width="5.42578125" customWidth="1"/>
    <col min="11" max="11" width="8" customWidth="1"/>
    <col min="12" max="12" width="13" customWidth="1"/>
    <col min="14" max="14" width="9.85546875" style="84" customWidth="1"/>
    <col min="15" max="15" width="30.5703125" customWidth="1"/>
  </cols>
  <sheetData>
    <row r="1" spans="1:15" ht="18.75" x14ac:dyDescent="0.3">
      <c r="A1" s="1" t="s">
        <v>73</v>
      </c>
      <c r="N1"/>
    </row>
    <row r="2" spans="1:15" x14ac:dyDescent="0.25">
      <c r="A2" s="106" t="s">
        <v>74</v>
      </c>
      <c r="B2" s="107"/>
      <c r="N2"/>
    </row>
    <row r="3" spans="1:15" ht="60.75" customHeight="1" thickBot="1" x14ac:dyDescent="0.3">
      <c r="G3" s="56" t="s">
        <v>3</v>
      </c>
      <c r="H3" s="85">
        <v>20038</v>
      </c>
      <c r="I3" s="108" t="s">
        <v>4</v>
      </c>
      <c r="J3" s="109"/>
      <c r="K3" s="4">
        <v>2400</v>
      </c>
      <c r="L3" s="7" t="s">
        <v>75</v>
      </c>
      <c r="M3" s="5">
        <v>4628</v>
      </c>
      <c r="N3" s="6">
        <f>H3+M3+K3</f>
        <v>27066</v>
      </c>
      <c r="O3" s="7" t="s">
        <v>76</v>
      </c>
    </row>
    <row r="4" spans="1:15" ht="45.75" thickBot="1" x14ac:dyDescent="0.3">
      <c r="A4" s="8" t="s">
        <v>6</v>
      </c>
      <c r="B4" s="9" t="s">
        <v>7</v>
      </c>
      <c r="C4" s="10" t="s">
        <v>8</v>
      </c>
      <c r="D4" s="10" t="s">
        <v>9</v>
      </c>
      <c r="E4" s="11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2" t="s">
        <v>15</v>
      </c>
      <c r="K4" s="12" t="s">
        <v>16</v>
      </c>
      <c r="L4" s="12" t="s">
        <v>17</v>
      </c>
      <c r="M4" s="13" t="s">
        <v>18</v>
      </c>
      <c r="N4" s="13" t="s">
        <v>19</v>
      </c>
      <c r="O4" s="14" t="s">
        <v>20</v>
      </c>
    </row>
    <row r="5" spans="1:15" x14ac:dyDescent="0.25">
      <c r="A5" s="113" t="s">
        <v>106</v>
      </c>
      <c r="B5" s="113"/>
      <c r="C5" s="113"/>
      <c r="D5" s="113"/>
      <c r="E5" s="113"/>
      <c r="F5" s="113"/>
      <c r="G5" s="113"/>
      <c r="H5" s="113"/>
      <c r="I5" s="113"/>
      <c r="J5" s="22">
        <v>2</v>
      </c>
      <c r="K5" s="72"/>
      <c r="L5" s="22"/>
      <c r="M5" s="86">
        <v>2171</v>
      </c>
      <c r="N5" s="87">
        <f>SUM(N3-M5)</f>
        <v>24895</v>
      </c>
      <c r="O5" s="88"/>
    </row>
    <row r="6" spans="1:15" x14ac:dyDescent="0.25">
      <c r="A6" s="113" t="s">
        <v>107</v>
      </c>
      <c r="B6" s="113"/>
      <c r="C6" s="113"/>
      <c r="D6" s="113"/>
      <c r="E6" s="113"/>
      <c r="F6" s="113"/>
      <c r="G6" s="113"/>
      <c r="H6" s="113"/>
      <c r="I6" s="113"/>
      <c r="J6" s="22">
        <v>18</v>
      </c>
      <c r="K6" s="72"/>
      <c r="L6" s="22"/>
      <c r="M6" s="86">
        <v>12295</v>
      </c>
      <c r="N6" s="89">
        <f>SUM(N5-M6)</f>
        <v>12600</v>
      </c>
      <c r="O6" s="20"/>
    </row>
    <row r="7" spans="1:15" x14ac:dyDescent="0.25">
      <c r="A7" s="113" t="s">
        <v>108</v>
      </c>
      <c r="B7" s="113"/>
      <c r="C7" s="113"/>
      <c r="D7" s="113"/>
      <c r="E7" s="113"/>
      <c r="F7" s="113"/>
      <c r="G7" s="113"/>
      <c r="H7" s="113"/>
      <c r="I7" s="113"/>
      <c r="J7" s="15">
        <v>20</v>
      </c>
      <c r="K7" s="72"/>
      <c r="L7" s="19"/>
      <c r="M7" s="86">
        <v>1000</v>
      </c>
      <c r="N7" s="89">
        <f>SUM(N6-M7)</f>
        <v>11600</v>
      </c>
      <c r="O7" s="20"/>
    </row>
    <row r="8" spans="1:15" x14ac:dyDescent="0.25">
      <c r="A8" s="113" t="s">
        <v>103</v>
      </c>
      <c r="B8" s="113"/>
      <c r="C8" s="113"/>
      <c r="D8" s="113"/>
      <c r="E8" s="113"/>
      <c r="F8" s="113"/>
      <c r="G8" s="113"/>
      <c r="H8" s="113"/>
      <c r="I8" s="113"/>
      <c r="J8" s="15">
        <v>14</v>
      </c>
      <c r="K8" s="72"/>
      <c r="L8" s="19"/>
      <c r="M8" s="86">
        <v>193</v>
      </c>
      <c r="N8" s="89">
        <f>SUM(N7-M8)</f>
        <v>11407</v>
      </c>
      <c r="O8" s="20"/>
    </row>
    <row r="9" spans="1:15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5"/>
      <c r="K9" s="72"/>
      <c r="L9" s="19"/>
      <c r="M9" s="90">
        <v>0</v>
      </c>
      <c r="N9" s="89">
        <f>SUM(N8-M9)</f>
        <v>11407</v>
      </c>
      <c r="O9" s="20"/>
    </row>
    <row r="10" spans="1:15" x14ac:dyDescent="0.25">
      <c r="A10" s="113" t="s">
        <v>2</v>
      </c>
      <c r="B10" s="113"/>
      <c r="C10" s="113"/>
      <c r="D10" s="113"/>
      <c r="E10" s="113"/>
      <c r="F10" s="113"/>
      <c r="G10" s="113"/>
      <c r="H10" s="113"/>
      <c r="I10" s="113"/>
      <c r="J10" s="15" t="s">
        <v>2</v>
      </c>
      <c r="K10" s="72"/>
      <c r="L10" s="19" t="s">
        <v>2</v>
      </c>
      <c r="M10" s="90">
        <v>0</v>
      </c>
      <c r="N10" s="89">
        <f t="shared" ref="N10:N14" si="0">SUM(N9-M10)</f>
        <v>11407</v>
      </c>
      <c r="O10" s="20"/>
    </row>
    <row r="11" spans="1:15" x14ac:dyDescent="0.25">
      <c r="A11" s="113" t="s">
        <v>2</v>
      </c>
      <c r="B11" s="113"/>
      <c r="C11" s="113"/>
      <c r="D11" s="113"/>
      <c r="E11" s="113"/>
      <c r="F11" s="113"/>
      <c r="G11" s="113"/>
      <c r="H11" s="113"/>
      <c r="I11" s="113"/>
      <c r="J11" s="15" t="s">
        <v>2</v>
      </c>
      <c r="K11" s="72"/>
      <c r="L11" s="19" t="s">
        <v>2</v>
      </c>
      <c r="M11" s="19">
        <v>0</v>
      </c>
      <c r="N11" s="89">
        <f t="shared" si="0"/>
        <v>11407</v>
      </c>
      <c r="O11" s="29"/>
    </row>
    <row r="12" spans="1:15" x14ac:dyDescent="0.25">
      <c r="A12" s="113" t="s">
        <v>2</v>
      </c>
      <c r="B12" s="113"/>
      <c r="C12" s="113"/>
      <c r="D12" s="113"/>
      <c r="E12" s="113"/>
      <c r="F12" s="113"/>
      <c r="G12" s="113"/>
      <c r="H12" s="113"/>
      <c r="I12" s="113"/>
      <c r="J12" s="15" t="s">
        <v>2</v>
      </c>
      <c r="K12" s="72"/>
      <c r="L12" s="19" t="s">
        <v>2</v>
      </c>
      <c r="M12" s="19">
        <v>0</v>
      </c>
      <c r="N12" s="89">
        <f t="shared" si="0"/>
        <v>11407</v>
      </c>
      <c r="O12" s="15"/>
    </row>
    <row r="13" spans="1:15" x14ac:dyDescent="0.25">
      <c r="A13" s="113"/>
      <c r="B13" s="113"/>
      <c r="C13" s="113"/>
      <c r="D13" s="113"/>
      <c r="E13" s="113"/>
      <c r="F13" s="113"/>
      <c r="G13" s="113"/>
      <c r="H13" s="113"/>
      <c r="I13" s="113"/>
      <c r="J13" s="15"/>
      <c r="K13" s="72"/>
      <c r="L13" s="19"/>
      <c r="M13" s="19">
        <v>0</v>
      </c>
      <c r="N13" s="89">
        <f t="shared" si="0"/>
        <v>11407</v>
      </c>
      <c r="O13" s="15"/>
    </row>
    <row r="14" spans="1:15" ht="15.75" thickBot="1" x14ac:dyDescent="0.3">
      <c r="A14" s="113"/>
      <c r="B14" s="113"/>
      <c r="C14" s="113"/>
      <c r="D14" s="113"/>
      <c r="E14" s="113"/>
      <c r="F14" s="113"/>
      <c r="G14" s="113"/>
      <c r="H14" s="113"/>
      <c r="I14" s="113"/>
      <c r="J14" s="15"/>
      <c r="K14" s="15"/>
      <c r="L14" s="15"/>
      <c r="M14" s="19">
        <v>0</v>
      </c>
      <c r="N14" s="89">
        <f t="shared" si="0"/>
        <v>11407</v>
      </c>
      <c r="O14" s="19"/>
    </row>
    <row r="15" spans="1:15" ht="19.5" thickBot="1" x14ac:dyDescent="0.35">
      <c r="A15" s="110" t="s">
        <v>28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45" x14ac:dyDescent="0.25">
      <c r="A16" s="8" t="s">
        <v>6</v>
      </c>
      <c r="B16" s="9" t="s">
        <v>7</v>
      </c>
      <c r="C16" s="10" t="s">
        <v>8</v>
      </c>
      <c r="D16" s="10" t="s">
        <v>9</v>
      </c>
      <c r="E16" s="10" t="s">
        <v>72</v>
      </c>
      <c r="F16" s="10" t="s">
        <v>77</v>
      </c>
      <c r="G16" s="10" t="s">
        <v>12</v>
      </c>
      <c r="H16" s="10" t="s">
        <v>13</v>
      </c>
      <c r="I16" s="10" t="s">
        <v>14</v>
      </c>
      <c r="J16" s="10" t="s">
        <v>15</v>
      </c>
      <c r="K16" s="10" t="s">
        <v>16</v>
      </c>
      <c r="L16" s="10" t="s">
        <v>17</v>
      </c>
      <c r="M16" s="42" t="s">
        <v>18</v>
      </c>
      <c r="N16" s="91" t="s">
        <v>19</v>
      </c>
      <c r="O16" s="8" t="s">
        <v>20</v>
      </c>
    </row>
    <row r="17" spans="1:15" x14ac:dyDescent="0.25">
      <c r="A17" s="92">
        <v>43096</v>
      </c>
      <c r="B17" s="93" t="s">
        <v>78</v>
      </c>
      <c r="C17" s="15"/>
      <c r="D17" s="15"/>
      <c r="E17" s="68"/>
      <c r="F17" s="92">
        <v>42929</v>
      </c>
      <c r="G17" s="15" t="s">
        <v>79</v>
      </c>
      <c r="H17" s="21"/>
      <c r="I17" s="15"/>
      <c r="J17" s="15"/>
      <c r="K17" s="15"/>
      <c r="L17" s="94">
        <v>845</v>
      </c>
      <c r="M17" s="15"/>
      <c r="N17" s="87">
        <f>N14-L17</f>
        <v>10562</v>
      </c>
      <c r="O17" s="93"/>
    </row>
    <row r="18" spans="1:15" x14ac:dyDescent="0.25">
      <c r="A18" s="92">
        <v>43096</v>
      </c>
      <c r="B18" s="93" t="s">
        <v>80</v>
      </c>
      <c r="C18" s="15"/>
      <c r="D18" s="15"/>
      <c r="E18" s="68"/>
      <c r="F18" s="92">
        <v>42948</v>
      </c>
      <c r="G18" s="15" t="s">
        <v>81</v>
      </c>
      <c r="H18" s="21"/>
      <c r="I18" s="15"/>
      <c r="J18" s="15"/>
      <c r="K18" s="15"/>
      <c r="L18" s="94">
        <v>845</v>
      </c>
      <c r="M18" s="15"/>
      <c r="N18" s="87">
        <f t="shared" ref="N18:N27" si="1">N17-L18</f>
        <v>9717</v>
      </c>
      <c r="O18" s="93" t="s">
        <v>2</v>
      </c>
    </row>
    <row r="19" spans="1:15" x14ac:dyDescent="0.25">
      <c r="A19" s="92">
        <v>43097</v>
      </c>
      <c r="B19" s="93" t="s">
        <v>82</v>
      </c>
      <c r="C19" s="15"/>
      <c r="D19" s="15"/>
      <c r="E19" s="68"/>
      <c r="F19" s="92">
        <v>42992</v>
      </c>
      <c r="G19" s="15" t="s">
        <v>81</v>
      </c>
      <c r="H19" s="21"/>
      <c r="I19" s="15"/>
      <c r="J19" s="15"/>
      <c r="K19" s="15"/>
      <c r="L19" s="94">
        <v>600</v>
      </c>
      <c r="M19" s="15"/>
      <c r="N19" s="87">
        <f t="shared" si="1"/>
        <v>9117</v>
      </c>
      <c r="O19" s="93" t="s">
        <v>2</v>
      </c>
    </row>
    <row r="20" spans="1:15" x14ac:dyDescent="0.25">
      <c r="A20" s="92">
        <v>43098</v>
      </c>
      <c r="B20" s="93" t="s">
        <v>83</v>
      </c>
      <c r="C20" s="15"/>
      <c r="D20" s="15"/>
      <c r="E20" s="68"/>
      <c r="F20" s="92">
        <v>42767</v>
      </c>
      <c r="G20" s="15" t="s">
        <v>81</v>
      </c>
      <c r="H20" s="21"/>
      <c r="I20" s="15"/>
      <c r="J20" s="15"/>
      <c r="K20" s="15"/>
      <c r="L20" s="94">
        <v>600</v>
      </c>
      <c r="M20" s="15"/>
      <c r="N20" s="87">
        <f t="shared" si="1"/>
        <v>8517</v>
      </c>
      <c r="O20" s="93" t="s">
        <v>2</v>
      </c>
    </row>
    <row r="21" spans="1:15" ht="15" customHeight="1" x14ac:dyDescent="0.25">
      <c r="A21" s="92">
        <v>43098</v>
      </c>
      <c r="B21" s="93" t="s">
        <v>84</v>
      </c>
      <c r="C21" s="15"/>
      <c r="D21" s="15"/>
      <c r="E21" s="68"/>
      <c r="F21" s="92">
        <v>42887</v>
      </c>
      <c r="G21" s="15" t="s">
        <v>81</v>
      </c>
      <c r="H21" s="15"/>
      <c r="I21" s="15"/>
      <c r="J21" s="15"/>
      <c r="K21" s="15"/>
      <c r="L21" s="94">
        <v>845</v>
      </c>
      <c r="M21" s="19"/>
      <c r="N21" s="87">
        <f t="shared" si="1"/>
        <v>7672</v>
      </c>
      <c r="O21" s="93" t="s">
        <v>2</v>
      </c>
    </row>
    <row r="22" spans="1:15" x14ac:dyDescent="0.25">
      <c r="A22" s="92">
        <v>43098</v>
      </c>
      <c r="B22" s="93" t="s">
        <v>85</v>
      </c>
      <c r="C22" s="15"/>
      <c r="D22" s="15"/>
      <c r="E22" s="68"/>
      <c r="F22" s="92">
        <v>42887</v>
      </c>
      <c r="G22" s="15" t="s">
        <v>81</v>
      </c>
      <c r="H22" s="15"/>
      <c r="I22" s="15"/>
      <c r="J22" s="15"/>
      <c r="K22" s="15"/>
      <c r="L22" s="94">
        <v>845</v>
      </c>
      <c r="M22" s="15"/>
      <c r="N22" s="87">
        <f t="shared" si="1"/>
        <v>6827</v>
      </c>
      <c r="O22" s="93" t="s">
        <v>2</v>
      </c>
    </row>
    <row r="23" spans="1:15" x14ac:dyDescent="0.25">
      <c r="A23" s="92">
        <v>43098</v>
      </c>
      <c r="B23" s="93" t="s">
        <v>86</v>
      </c>
      <c r="C23" s="15"/>
      <c r="D23" s="15"/>
      <c r="E23" s="68"/>
      <c r="F23" s="92">
        <v>42887</v>
      </c>
      <c r="G23" s="15" t="s">
        <v>81</v>
      </c>
      <c r="H23" s="15"/>
      <c r="I23" s="15"/>
      <c r="J23" s="15"/>
      <c r="K23" s="15"/>
      <c r="L23" s="94">
        <v>845</v>
      </c>
      <c r="M23" s="15"/>
      <c r="N23" s="87">
        <f t="shared" si="1"/>
        <v>5982</v>
      </c>
      <c r="O23" s="93" t="s">
        <v>2</v>
      </c>
    </row>
    <row r="24" spans="1:15" x14ac:dyDescent="0.25">
      <c r="A24" s="92">
        <v>43098</v>
      </c>
      <c r="B24" s="93" t="s">
        <v>87</v>
      </c>
      <c r="C24" s="15"/>
      <c r="D24" s="15"/>
      <c r="E24" s="68"/>
      <c r="F24" s="92">
        <v>42760</v>
      </c>
      <c r="G24" s="15" t="s">
        <v>81</v>
      </c>
      <c r="H24" s="15"/>
      <c r="I24" s="15"/>
      <c r="J24" s="15"/>
      <c r="K24" s="15"/>
      <c r="L24" s="95">
        <v>1200</v>
      </c>
      <c r="M24" s="15"/>
      <c r="N24" s="87">
        <f t="shared" si="1"/>
        <v>4782</v>
      </c>
      <c r="O24" s="93" t="s">
        <v>2</v>
      </c>
    </row>
    <row r="25" spans="1:15" x14ac:dyDescent="0.25">
      <c r="A25" s="92">
        <v>43096</v>
      </c>
      <c r="B25" s="93" t="s">
        <v>88</v>
      </c>
      <c r="C25" s="15"/>
      <c r="D25" s="15"/>
      <c r="E25" s="68"/>
      <c r="F25" s="92">
        <v>42767</v>
      </c>
      <c r="G25" s="15" t="s">
        <v>81</v>
      </c>
      <c r="H25" s="15"/>
      <c r="I25" s="15"/>
      <c r="J25" s="15"/>
      <c r="K25" s="15"/>
      <c r="L25" s="95">
        <v>600</v>
      </c>
      <c r="M25" s="15"/>
      <c r="N25" s="87">
        <f t="shared" si="1"/>
        <v>4182</v>
      </c>
      <c r="O25" s="93" t="s">
        <v>2</v>
      </c>
    </row>
    <row r="26" spans="1:15" x14ac:dyDescent="0.25">
      <c r="A26" s="92">
        <v>43115</v>
      </c>
      <c r="B26" s="93" t="s">
        <v>89</v>
      </c>
      <c r="C26" s="15"/>
      <c r="D26" s="15"/>
      <c r="E26" s="68"/>
      <c r="F26" s="92">
        <v>43076</v>
      </c>
      <c r="G26" s="15" t="s">
        <v>90</v>
      </c>
      <c r="H26" s="15"/>
      <c r="I26" s="15"/>
      <c r="J26" s="15"/>
      <c r="K26" s="15"/>
      <c r="L26" s="94">
        <v>5200</v>
      </c>
      <c r="M26" s="15"/>
      <c r="N26" s="87">
        <f t="shared" si="1"/>
        <v>-1018</v>
      </c>
      <c r="O26" s="93" t="s">
        <v>2</v>
      </c>
    </row>
    <row r="27" spans="1:15" x14ac:dyDescent="0.25">
      <c r="A27" s="92">
        <v>43119</v>
      </c>
      <c r="B27" s="93" t="s">
        <v>91</v>
      </c>
      <c r="C27" s="15"/>
      <c r="D27" s="15"/>
      <c r="E27" s="68"/>
      <c r="F27" s="92">
        <v>42968</v>
      </c>
      <c r="G27" s="15" t="s">
        <v>81</v>
      </c>
      <c r="H27" s="15"/>
      <c r="I27" s="15"/>
      <c r="J27" s="15"/>
      <c r="K27" s="15"/>
      <c r="L27" s="94">
        <v>360</v>
      </c>
      <c r="M27" s="15"/>
      <c r="N27" s="87">
        <f t="shared" si="1"/>
        <v>-1378</v>
      </c>
      <c r="O27" s="93" t="s">
        <v>2</v>
      </c>
    </row>
    <row r="28" spans="1:1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87"/>
      <c r="O28" s="93" t="s">
        <v>2</v>
      </c>
    </row>
    <row r="29" spans="1:1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87"/>
      <c r="O29" s="15"/>
    </row>
    <row r="30" spans="1:1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87"/>
      <c r="O30" s="15"/>
    </row>
    <row r="32" spans="1:15" x14ac:dyDescent="0.25">
      <c r="C32" s="96"/>
      <c r="E32" s="96" t="s">
        <v>98</v>
      </c>
      <c r="F32" s="97">
        <f>SUM(M5:M8)</f>
        <v>15659</v>
      </c>
      <c r="G32" s="48"/>
      <c r="H32" s="48"/>
      <c r="I32" s="48"/>
      <c r="L32" t="s">
        <v>96</v>
      </c>
      <c r="M32" s="50"/>
      <c r="N32" s="50">
        <f>SUM(M5:M8)</f>
        <v>15659</v>
      </c>
    </row>
    <row r="33" spans="3:14" x14ac:dyDescent="0.25">
      <c r="C33" s="96"/>
      <c r="E33" s="96" t="s">
        <v>99</v>
      </c>
      <c r="F33" s="97">
        <f>SUM(L17:L27)</f>
        <v>12785</v>
      </c>
      <c r="G33" s="48"/>
      <c r="H33" s="48"/>
      <c r="I33" s="48"/>
      <c r="L33" t="s">
        <v>97</v>
      </c>
      <c r="M33" s="50"/>
      <c r="N33" s="98">
        <f>SUM(L17:L27)</f>
        <v>12785</v>
      </c>
    </row>
    <row r="34" spans="3:14" ht="15.75" thickBot="1" x14ac:dyDescent="0.3">
      <c r="C34" s="96"/>
      <c r="E34" s="96" t="s">
        <v>100</v>
      </c>
      <c r="F34" s="104">
        <v>0</v>
      </c>
      <c r="G34" s="48"/>
      <c r="H34" s="48"/>
      <c r="I34" s="48"/>
      <c r="L34" t="s">
        <v>33</v>
      </c>
      <c r="M34" s="50"/>
      <c r="N34" s="54">
        <f>SUM(N32:N33)</f>
        <v>28444</v>
      </c>
    </row>
    <row r="35" spans="3:14" ht="15.75" thickTop="1" x14ac:dyDescent="0.25">
      <c r="E35" s="96" t="s">
        <v>101</v>
      </c>
      <c r="F35" s="104">
        <v>0</v>
      </c>
    </row>
    <row r="36" spans="3:14" ht="15.75" thickBot="1" x14ac:dyDescent="0.3">
      <c r="E36" s="99" t="s">
        <v>33</v>
      </c>
      <c r="F36" s="100">
        <f>SUM(F32:F34)</f>
        <v>28444</v>
      </c>
    </row>
    <row r="37" spans="3:14" ht="15.75" thickTop="1" x14ac:dyDescent="0.25"/>
  </sheetData>
  <mergeCells count="13">
    <mergeCell ref="A8:I8"/>
    <mergeCell ref="A2:B2"/>
    <mergeCell ref="I3:J3"/>
    <mergeCell ref="A5:I5"/>
    <mergeCell ref="A6:I6"/>
    <mergeCell ref="A7:I7"/>
    <mergeCell ref="A15:O15"/>
    <mergeCell ref="A9:I9"/>
    <mergeCell ref="A10:I10"/>
    <mergeCell ref="A11:I11"/>
    <mergeCell ref="A12:I12"/>
    <mergeCell ref="A13:I13"/>
    <mergeCell ref="A14:I14"/>
  </mergeCells>
  <pageMargins left="0.25" right="0.25" top="0.75" bottom="0.75" header="0.51180555555555496" footer="0.51180555555555496"/>
  <pageSetup scale="6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 xsi:nil="true"/>
    <Comments xmlns="41B0BF35-30BF-46B2-B31C-608546DD1474" xsi:nil="true"/>
    <Assigned_x0020_to0 xmlns="41B0BF35-30BF-46B2-B31C-608546DD1474" xsi:nil="true"/>
  </documentManagement>
</p:properties>
</file>

<file path=customXml/itemProps1.xml><?xml version="1.0" encoding="utf-8"?>
<ds:datastoreItem xmlns:ds="http://schemas.openxmlformats.org/officeDocument/2006/customXml" ds:itemID="{92C0F865-91B2-4992-8481-03602844B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07EF3-CB76-4F46-A105-C30DCA4F90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FBC0F-4B61-4FC3-A691-6DBAB85AB441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1B0BF35-30BF-46B2-B31C-608546DD147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NR Equipment Gas</vt:lpstr>
      <vt:lpstr>NR Equipment Electric</vt:lpstr>
      <vt:lpstr>Res Equipment Gas </vt:lpstr>
      <vt:lpstr>Res Equipment Electric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McCammant, David J</dc:creator>
  <cp:lastModifiedBy>McCammant, David J</cp:lastModifiedBy>
  <dcterms:created xsi:type="dcterms:W3CDTF">2018-03-02T22:40:06Z</dcterms:created>
  <dcterms:modified xsi:type="dcterms:W3CDTF">2018-03-05T18:48:26Z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