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8800" windowHeight="12432"/>
  </bookViews>
  <sheets>
    <sheet name="Avoided Cost Energy" sheetId="6" r:id="rId1"/>
    <sheet name="Iteration Prices" sheetId="1" r:id="rId2"/>
    <sheet name="Iteration MPS" sheetId="2" r:id="rId3"/>
    <sheet name="VOM" sheetId="4" r:id="rId4"/>
    <sheet name="Generat" sheetId="7" r:id="rId5"/>
    <sheet name="Regulation Cost" sheetId="13" r:id="rId6"/>
    <sheet name="Rev Req" sheetId="14" r:id="rId7"/>
    <sheet name="Depr" sheetId="15" r:id="rId8"/>
    <sheet name="Forward Curve" sheetId="11" r:id="rId9"/>
    <sheet name="ICE" sheetId="16" r:id="rId10"/>
    <sheet name="EIA" sheetId="17" r:id="rId11"/>
  </sheets>
  <externalReferences>
    <externalReference r:id="rId12"/>
    <externalReference r:id="rId13"/>
  </externalReferences>
  <definedNames>
    <definedName name="AnnualDiscountFactor">'Avoided Cost Energy'!$L$9:$L$33</definedName>
    <definedName name="ColstripACValue">'Iteration MPS'!$B$33:$ZI$33</definedName>
    <definedName name="ColstripHR" localSheetId="0">'Iteration Prices'!$B$24</definedName>
    <definedName name="ColstripHR">'Iteration Prices'!$B$24</definedName>
    <definedName name="ColstripOffsetValCO2">'Iteration MPS'!$B$38:$ZI$38</definedName>
    <definedName name="ColstripTonneCO2pMWh" localSheetId="0">'Iteration Prices'!$E$24</definedName>
    <definedName name="ColstripTonneCO2pMWh">'Iteration Prices'!$E$24</definedName>
    <definedName name="DiscFactor1539" localSheetId="0">'Iteration MPS'!#REF!</definedName>
    <definedName name="DiscFactor1539">'Iteration MPS'!#REF!</definedName>
    <definedName name="ExcessSalesMWh">'Iteration MPS'!$B$25:$ZI$25</definedName>
    <definedName name="OffsetPurchases">'Iteration MPS'!$B$27:$ZI$27</definedName>
    <definedName name="OffsetPurchasesValue">'Iteration MPS'!$B$30:$ZI$30</definedName>
    <definedName name="OffsetPurchValCO2">'Iteration MPS'!$B$35:$ZI$35</definedName>
    <definedName name="WACC">'Avoided Cost Energy'!$C$1</definedName>
    <definedName name="Year">'Iteration MPS'!$B$28:$ZI$28</definedName>
  </definedNames>
  <calcPr calcId="145621" iterate="1"/>
</workbook>
</file>

<file path=xl/calcChain.xml><?xml version="1.0" encoding="utf-8"?>
<calcChain xmlns="http://schemas.openxmlformats.org/spreadsheetml/2006/main">
  <c r="C44" i="11" l="1"/>
  <c r="C56" i="11" s="1"/>
  <c r="C68" i="11" s="1"/>
  <c r="C80" i="11" s="1"/>
  <c r="C92" i="11" s="1"/>
  <c r="C104" i="11" s="1"/>
  <c r="C116" i="11" s="1"/>
  <c r="C128" i="11" s="1"/>
  <c r="C140" i="11" s="1"/>
  <c r="C152" i="11" s="1"/>
  <c r="C164" i="11" s="1"/>
  <c r="C176" i="11" s="1"/>
  <c r="C188" i="11" s="1"/>
  <c r="C200" i="11" s="1"/>
  <c r="C212" i="11" s="1"/>
  <c r="C224" i="11" s="1"/>
  <c r="C236" i="11" s="1"/>
  <c r="C248" i="11" s="1"/>
  <c r="C260" i="11" s="1"/>
  <c r="C272" i="11" s="1"/>
  <c r="C284" i="11" s="1"/>
  <c r="C296" i="11" s="1"/>
  <c r="B44" i="11"/>
  <c r="B56" i="11" s="1"/>
  <c r="B68" i="11" s="1"/>
  <c r="B80" i="11" s="1"/>
  <c r="B92" i="11" s="1"/>
  <c r="B104" i="11" s="1"/>
  <c r="B116" i="11" s="1"/>
  <c r="B128" i="11" s="1"/>
  <c r="B140" i="11" s="1"/>
  <c r="B152" i="11" s="1"/>
  <c r="B164" i="11" s="1"/>
  <c r="B176" i="11" s="1"/>
  <c r="B188" i="11" s="1"/>
  <c r="B200" i="11" s="1"/>
  <c r="B212" i="11" s="1"/>
  <c r="B224" i="11" s="1"/>
  <c r="B236" i="11" s="1"/>
  <c r="B248" i="11" s="1"/>
  <c r="B260" i="11" s="1"/>
  <c r="B272" i="11" s="1"/>
  <c r="B284" i="11" s="1"/>
  <c r="B296" i="11" s="1"/>
  <c r="C43" i="11"/>
  <c r="C55" i="11" s="1"/>
  <c r="C67" i="11" s="1"/>
  <c r="C79" i="11" s="1"/>
  <c r="C91" i="11" s="1"/>
  <c r="C103" i="11" s="1"/>
  <c r="C115" i="11" s="1"/>
  <c r="C127" i="11" s="1"/>
  <c r="C139" i="11" s="1"/>
  <c r="C151" i="11" s="1"/>
  <c r="C163" i="11" s="1"/>
  <c r="C175" i="11" s="1"/>
  <c r="C187" i="11" s="1"/>
  <c r="C199" i="11" s="1"/>
  <c r="C211" i="11" s="1"/>
  <c r="C223" i="11" s="1"/>
  <c r="C235" i="11" s="1"/>
  <c r="C247" i="11" s="1"/>
  <c r="C259" i="11" s="1"/>
  <c r="C271" i="11" s="1"/>
  <c r="C283" i="11" s="1"/>
  <c r="C295" i="11" s="1"/>
  <c r="B43" i="11"/>
  <c r="B55" i="11" s="1"/>
  <c r="B67" i="11" s="1"/>
  <c r="B79" i="11" s="1"/>
  <c r="B91" i="11" s="1"/>
  <c r="B103" i="11" s="1"/>
  <c r="B115" i="11" s="1"/>
  <c r="B127" i="11" s="1"/>
  <c r="B139" i="11" s="1"/>
  <c r="B151" i="11" s="1"/>
  <c r="B163" i="11" s="1"/>
  <c r="B175" i="11" s="1"/>
  <c r="B187" i="11" s="1"/>
  <c r="B199" i="11" s="1"/>
  <c r="B211" i="11" s="1"/>
  <c r="B223" i="11" s="1"/>
  <c r="B235" i="11" s="1"/>
  <c r="B247" i="11" s="1"/>
  <c r="B259" i="11" s="1"/>
  <c r="B271" i="11" s="1"/>
  <c r="B283" i="11" s="1"/>
  <c r="B295" i="11" s="1"/>
  <c r="C42" i="11"/>
  <c r="C54" i="11" s="1"/>
  <c r="C66" i="11" s="1"/>
  <c r="C78" i="11" s="1"/>
  <c r="C90" i="11" s="1"/>
  <c r="C102" i="11" s="1"/>
  <c r="C114" i="11" s="1"/>
  <c r="C126" i="11" s="1"/>
  <c r="C138" i="11" s="1"/>
  <c r="C150" i="11" s="1"/>
  <c r="C162" i="11" s="1"/>
  <c r="C174" i="11" s="1"/>
  <c r="C186" i="11" s="1"/>
  <c r="C198" i="11" s="1"/>
  <c r="C210" i="11" s="1"/>
  <c r="C222" i="11" s="1"/>
  <c r="C234" i="11" s="1"/>
  <c r="C246" i="11" s="1"/>
  <c r="C258" i="11" s="1"/>
  <c r="C270" i="11" s="1"/>
  <c r="C282" i="11" s="1"/>
  <c r="C294" i="11" s="1"/>
  <c r="B42" i="11"/>
  <c r="B54" i="11" s="1"/>
  <c r="B66" i="11" s="1"/>
  <c r="B78" i="11" s="1"/>
  <c r="B90" i="11" s="1"/>
  <c r="B102" i="11" s="1"/>
  <c r="B114" i="11" s="1"/>
  <c r="B126" i="11" s="1"/>
  <c r="B138" i="11" s="1"/>
  <c r="B150" i="11" s="1"/>
  <c r="B162" i="11" s="1"/>
  <c r="B174" i="11" s="1"/>
  <c r="B186" i="11" s="1"/>
  <c r="B198" i="11" s="1"/>
  <c r="B210" i="11" s="1"/>
  <c r="B222" i="11" s="1"/>
  <c r="B234" i="11" s="1"/>
  <c r="B246" i="11" s="1"/>
  <c r="B258" i="11" s="1"/>
  <c r="B270" i="11" s="1"/>
  <c r="B282" i="11" s="1"/>
  <c r="B294" i="11" s="1"/>
  <c r="C41" i="11"/>
  <c r="C53" i="11" s="1"/>
  <c r="C65" i="11" s="1"/>
  <c r="C77" i="11" s="1"/>
  <c r="C89" i="11" s="1"/>
  <c r="C101" i="11" s="1"/>
  <c r="C113" i="11" s="1"/>
  <c r="C125" i="11" s="1"/>
  <c r="C137" i="11" s="1"/>
  <c r="C149" i="11" s="1"/>
  <c r="C161" i="11" s="1"/>
  <c r="C173" i="11" s="1"/>
  <c r="C185" i="11" s="1"/>
  <c r="C197" i="11" s="1"/>
  <c r="C209" i="11" s="1"/>
  <c r="C221" i="11" s="1"/>
  <c r="C233" i="11" s="1"/>
  <c r="C245" i="11" s="1"/>
  <c r="C257" i="11" s="1"/>
  <c r="C269" i="11" s="1"/>
  <c r="C281" i="11" s="1"/>
  <c r="C293" i="11" s="1"/>
  <c r="B41" i="11"/>
  <c r="B53" i="11" s="1"/>
  <c r="B65" i="11" s="1"/>
  <c r="B77" i="11" s="1"/>
  <c r="B89" i="11" s="1"/>
  <c r="B101" i="11" s="1"/>
  <c r="B113" i="11" s="1"/>
  <c r="B125" i="11" s="1"/>
  <c r="B137" i="11" s="1"/>
  <c r="B149" i="11" s="1"/>
  <c r="B161" i="11" s="1"/>
  <c r="B173" i="11" s="1"/>
  <c r="B185" i="11" s="1"/>
  <c r="B197" i="11" s="1"/>
  <c r="B209" i="11" s="1"/>
  <c r="B221" i="11" s="1"/>
  <c r="B233" i="11" s="1"/>
  <c r="B245" i="11" s="1"/>
  <c r="B257" i="11" s="1"/>
  <c r="B269" i="11" s="1"/>
  <c r="B281" i="11" s="1"/>
  <c r="B293" i="11" s="1"/>
  <c r="C40" i="11"/>
  <c r="C52" i="11" s="1"/>
  <c r="C64" i="11" s="1"/>
  <c r="C76" i="11" s="1"/>
  <c r="C88" i="11" s="1"/>
  <c r="C100" i="11" s="1"/>
  <c r="C112" i="11" s="1"/>
  <c r="C124" i="11" s="1"/>
  <c r="C136" i="11" s="1"/>
  <c r="C148" i="11" s="1"/>
  <c r="C160" i="11" s="1"/>
  <c r="C172" i="11" s="1"/>
  <c r="C184" i="11" s="1"/>
  <c r="C196" i="11" s="1"/>
  <c r="C208" i="11" s="1"/>
  <c r="C220" i="11" s="1"/>
  <c r="C232" i="11" s="1"/>
  <c r="C244" i="11" s="1"/>
  <c r="C256" i="11" s="1"/>
  <c r="C268" i="11" s="1"/>
  <c r="C280" i="11" s="1"/>
  <c r="C292" i="11" s="1"/>
  <c r="B40" i="11"/>
  <c r="B52" i="11" s="1"/>
  <c r="B64" i="11" s="1"/>
  <c r="B76" i="11" s="1"/>
  <c r="B88" i="11" s="1"/>
  <c r="B100" i="11" s="1"/>
  <c r="B112" i="11" s="1"/>
  <c r="B124" i="11" s="1"/>
  <c r="B136" i="11" s="1"/>
  <c r="B148" i="11" s="1"/>
  <c r="B160" i="11" s="1"/>
  <c r="B172" i="11" s="1"/>
  <c r="B184" i="11" s="1"/>
  <c r="B196" i="11" s="1"/>
  <c r="B208" i="11" s="1"/>
  <c r="B220" i="11" s="1"/>
  <c r="B232" i="11" s="1"/>
  <c r="B244" i="11" s="1"/>
  <c r="B256" i="11" s="1"/>
  <c r="B268" i="11" s="1"/>
  <c r="B280" i="11" s="1"/>
  <c r="B292" i="11" s="1"/>
  <c r="C39" i="11"/>
  <c r="C51" i="11" s="1"/>
  <c r="C63" i="11" s="1"/>
  <c r="C75" i="11" s="1"/>
  <c r="C87" i="11" s="1"/>
  <c r="C99" i="11" s="1"/>
  <c r="C111" i="11" s="1"/>
  <c r="C123" i="11" s="1"/>
  <c r="C135" i="11" s="1"/>
  <c r="C147" i="11" s="1"/>
  <c r="C159" i="11" s="1"/>
  <c r="C171" i="11" s="1"/>
  <c r="C183" i="11" s="1"/>
  <c r="C195" i="11" s="1"/>
  <c r="C207" i="11" s="1"/>
  <c r="C219" i="11" s="1"/>
  <c r="C231" i="11" s="1"/>
  <c r="C243" i="11" s="1"/>
  <c r="C255" i="11" s="1"/>
  <c r="C267" i="11" s="1"/>
  <c r="C279" i="11" s="1"/>
  <c r="C291" i="11" s="1"/>
  <c r="B39" i="11"/>
  <c r="B51" i="11" s="1"/>
  <c r="B63" i="11" s="1"/>
  <c r="B75" i="11" s="1"/>
  <c r="B87" i="11" s="1"/>
  <c r="B99" i="11" s="1"/>
  <c r="B111" i="11" s="1"/>
  <c r="B123" i="11" s="1"/>
  <c r="B135" i="11" s="1"/>
  <c r="B147" i="11" s="1"/>
  <c r="B159" i="11" s="1"/>
  <c r="B171" i="11" s="1"/>
  <c r="B183" i="11" s="1"/>
  <c r="B195" i="11" s="1"/>
  <c r="B207" i="11" s="1"/>
  <c r="B219" i="11" s="1"/>
  <c r="B231" i="11" s="1"/>
  <c r="B243" i="11" s="1"/>
  <c r="B255" i="11" s="1"/>
  <c r="B267" i="11" s="1"/>
  <c r="B279" i="11" s="1"/>
  <c r="B291" i="11" s="1"/>
  <c r="C38" i="11"/>
  <c r="C50" i="11" s="1"/>
  <c r="C62" i="11" s="1"/>
  <c r="C74" i="11" s="1"/>
  <c r="C86" i="11" s="1"/>
  <c r="C98" i="11" s="1"/>
  <c r="C110" i="11" s="1"/>
  <c r="C122" i="11" s="1"/>
  <c r="C134" i="11" s="1"/>
  <c r="C146" i="11" s="1"/>
  <c r="C158" i="11" s="1"/>
  <c r="C170" i="11" s="1"/>
  <c r="C182" i="11" s="1"/>
  <c r="C194" i="11" s="1"/>
  <c r="C206" i="11" s="1"/>
  <c r="C218" i="11" s="1"/>
  <c r="C230" i="11" s="1"/>
  <c r="C242" i="11" s="1"/>
  <c r="C254" i="11" s="1"/>
  <c r="C266" i="11" s="1"/>
  <c r="C278" i="11" s="1"/>
  <c r="C290" i="11" s="1"/>
  <c r="B38" i="11"/>
  <c r="B50" i="11" s="1"/>
  <c r="B62" i="11" s="1"/>
  <c r="B74" i="11" s="1"/>
  <c r="B86" i="11" s="1"/>
  <c r="B98" i="11" s="1"/>
  <c r="B110" i="11" s="1"/>
  <c r="B122" i="11" s="1"/>
  <c r="B134" i="11" s="1"/>
  <c r="B146" i="11" s="1"/>
  <c r="B158" i="11" s="1"/>
  <c r="B170" i="11" s="1"/>
  <c r="B182" i="11" s="1"/>
  <c r="B194" i="11" s="1"/>
  <c r="B206" i="11" s="1"/>
  <c r="B218" i="11" s="1"/>
  <c r="B230" i="11" s="1"/>
  <c r="B242" i="11" s="1"/>
  <c r="B254" i="11" s="1"/>
  <c r="B266" i="11" s="1"/>
  <c r="B278" i="11" s="1"/>
  <c r="B290" i="11" s="1"/>
  <c r="C37" i="11"/>
  <c r="C49" i="11" s="1"/>
  <c r="C61" i="11" s="1"/>
  <c r="C73" i="11" s="1"/>
  <c r="C85" i="11" s="1"/>
  <c r="C97" i="11" s="1"/>
  <c r="C109" i="11" s="1"/>
  <c r="C121" i="11" s="1"/>
  <c r="C133" i="11" s="1"/>
  <c r="C145" i="11" s="1"/>
  <c r="C157" i="11" s="1"/>
  <c r="C169" i="11" s="1"/>
  <c r="C181" i="11" s="1"/>
  <c r="C193" i="11" s="1"/>
  <c r="C205" i="11" s="1"/>
  <c r="C217" i="11" s="1"/>
  <c r="C229" i="11" s="1"/>
  <c r="C241" i="11" s="1"/>
  <c r="C253" i="11" s="1"/>
  <c r="C265" i="11" s="1"/>
  <c r="C277" i="11" s="1"/>
  <c r="C289" i="11" s="1"/>
  <c r="B37" i="11"/>
  <c r="B49" i="11" s="1"/>
  <c r="B61" i="11" s="1"/>
  <c r="B73" i="11" s="1"/>
  <c r="B85" i="11" s="1"/>
  <c r="B97" i="11" s="1"/>
  <c r="B109" i="11" s="1"/>
  <c r="B121" i="11" s="1"/>
  <c r="B133" i="11" s="1"/>
  <c r="B145" i="11" s="1"/>
  <c r="B157" i="11" s="1"/>
  <c r="B169" i="11" s="1"/>
  <c r="B181" i="11" s="1"/>
  <c r="B193" i="11" s="1"/>
  <c r="B205" i="11" s="1"/>
  <c r="B217" i="11" s="1"/>
  <c r="B229" i="11" s="1"/>
  <c r="B241" i="11" s="1"/>
  <c r="B253" i="11" s="1"/>
  <c r="B265" i="11" s="1"/>
  <c r="B277" i="11" s="1"/>
  <c r="B289" i="11" s="1"/>
  <c r="C36" i="11"/>
  <c r="C48" i="11" s="1"/>
  <c r="C60" i="11" s="1"/>
  <c r="C72" i="11" s="1"/>
  <c r="C84" i="11" s="1"/>
  <c r="C96" i="11" s="1"/>
  <c r="C108" i="11" s="1"/>
  <c r="C120" i="11" s="1"/>
  <c r="C132" i="11" s="1"/>
  <c r="C144" i="11" s="1"/>
  <c r="C156" i="11" s="1"/>
  <c r="C168" i="11" s="1"/>
  <c r="C180" i="11" s="1"/>
  <c r="C192" i="11" s="1"/>
  <c r="C204" i="11" s="1"/>
  <c r="C216" i="11" s="1"/>
  <c r="C228" i="11" s="1"/>
  <c r="C240" i="11" s="1"/>
  <c r="C252" i="11" s="1"/>
  <c r="C264" i="11" s="1"/>
  <c r="C276" i="11" s="1"/>
  <c r="C288" i="11" s="1"/>
  <c r="B36" i="11"/>
  <c r="B48" i="11" s="1"/>
  <c r="B60" i="11" s="1"/>
  <c r="B72" i="11" s="1"/>
  <c r="B84" i="11" s="1"/>
  <c r="B96" i="11" s="1"/>
  <c r="B108" i="11" s="1"/>
  <c r="B120" i="11" s="1"/>
  <c r="B132" i="11" s="1"/>
  <c r="B144" i="11" s="1"/>
  <c r="B156" i="11" s="1"/>
  <c r="B168" i="11" s="1"/>
  <c r="B180" i="11" s="1"/>
  <c r="B192" i="11" s="1"/>
  <c r="B204" i="11" s="1"/>
  <c r="B216" i="11" s="1"/>
  <c r="B228" i="11" s="1"/>
  <c r="B240" i="11" s="1"/>
  <c r="B252" i="11" s="1"/>
  <c r="B264" i="11" s="1"/>
  <c r="B276" i="11" s="1"/>
  <c r="B288" i="11" s="1"/>
  <c r="C35" i="11"/>
  <c r="C47" i="11" s="1"/>
  <c r="C59" i="11" s="1"/>
  <c r="C71" i="11" s="1"/>
  <c r="C83" i="11" s="1"/>
  <c r="C95" i="11" s="1"/>
  <c r="C107" i="11" s="1"/>
  <c r="C119" i="11" s="1"/>
  <c r="C131" i="11" s="1"/>
  <c r="C143" i="11" s="1"/>
  <c r="C155" i="11" s="1"/>
  <c r="C167" i="11" s="1"/>
  <c r="C179" i="11" s="1"/>
  <c r="C191" i="11" s="1"/>
  <c r="C203" i="11" s="1"/>
  <c r="C215" i="11" s="1"/>
  <c r="C227" i="11" s="1"/>
  <c r="C239" i="11" s="1"/>
  <c r="C251" i="11" s="1"/>
  <c r="C263" i="11" s="1"/>
  <c r="C275" i="11" s="1"/>
  <c r="C287" i="11" s="1"/>
  <c r="B35" i="11"/>
  <c r="B47" i="11" s="1"/>
  <c r="B59" i="11" s="1"/>
  <c r="B71" i="11" s="1"/>
  <c r="B83" i="11" s="1"/>
  <c r="B95" i="11" s="1"/>
  <c r="B107" i="11" s="1"/>
  <c r="B119" i="11" s="1"/>
  <c r="B131" i="11" s="1"/>
  <c r="B143" i="11" s="1"/>
  <c r="B155" i="11" s="1"/>
  <c r="B167" i="11" s="1"/>
  <c r="B179" i="11" s="1"/>
  <c r="B191" i="11" s="1"/>
  <c r="B203" i="11" s="1"/>
  <c r="B215" i="11" s="1"/>
  <c r="B227" i="11" s="1"/>
  <c r="B239" i="11" s="1"/>
  <c r="B251" i="11" s="1"/>
  <c r="B263" i="11" s="1"/>
  <c r="B275" i="11" s="1"/>
  <c r="B287" i="11" s="1"/>
  <c r="C34" i="11"/>
  <c r="C46" i="11" s="1"/>
  <c r="C58" i="11" s="1"/>
  <c r="C70" i="11" s="1"/>
  <c r="C82" i="11" s="1"/>
  <c r="C94" i="11" s="1"/>
  <c r="C106" i="11" s="1"/>
  <c r="C118" i="11" s="1"/>
  <c r="C130" i="11" s="1"/>
  <c r="C142" i="11" s="1"/>
  <c r="C154" i="11" s="1"/>
  <c r="C166" i="11" s="1"/>
  <c r="C178" i="11" s="1"/>
  <c r="C190" i="11" s="1"/>
  <c r="C202" i="11" s="1"/>
  <c r="C214" i="11" s="1"/>
  <c r="C226" i="11" s="1"/>
  <c r="C238" i="11" s="1"/>
  <c r="C250" i="11" s="1"/>
  <c r="C262" i="11" s="1"/>
  <c r="C274" i="11" s="1"/>
  <c r="C286" i="11" s="1"/>
  <c r="B34" i="11"/>
  <c r="B46" i="11" s="1"/>
  <c r="B58" i="11" s="1"/>
  <c r="B70" i="11" s="1"/>
  <c r="B82" i="11" s="1"/>
  <c r="B94" i="11" s="1"/>
  <c r="B106" i="11" s="1"/>
  <c r="B118" i="11" s="1"/>
  <c r="B130" i="11" s="1"/>
  <c r="B142" i="11" s="1"/>
  <c r="B154" i="11" s="1"/>
  <c r="B166" i="11" s="1"/>
  <c r="B178" i="11" s="1"/>
  <c r="B190" i="11" s="1"/>
  <c r="B202" i="11" s="1"/>
  <c r="B214" i="11" s="1"/>
  <c r="B226" i="11" s="1"/>
  <c r="B238" i="11" s="1"/>
  <c r="B250" i="11" s="1"/>
  <c r="B262" i="11" s="1"/>
  <c r="B274" i="11" s="1"/>
  <c r="B286" i="11" s="1"/>
  <c r="C33" i="11"/>
  <c r="C45" i="11" s="1"/>
  <c r="C57" i="11" s="1"/>
  <c r="C69" i="11" s="1"/>
  <c r="C81" i="11" s="1"/>
  <c r="C93" i="11" s="1"/>
  <c r="C105" i="11" s="1"/>
  <c r="C117" i="11" s="1"/>
  <c r="C129" i="11" s="1"/>
  <c r="C141" i="11" s="1"/>
  <c r="C153" i="11" s="1"/>
  <c r="C165" i="11" s="1"/>
  <c r="C177" i="11" s="1"/>
  <c r="C189" i="11" s="1"/>
  <c r="C201" i="11" s="1"/>
  <c r="C213" i="11" s="1"/>
  <c r="C225" i="11" s="1"/>
  <c r="C237" i="11" s="1"/>
  <c r="C249" i="11" s="1"/>
  <c r="C261" i="11" s="1"/>
  <c r="C273" i="11" s="1"/>
  <c r="C285" i="11" s="1"/>
  <c r="B33" i="11"/>
  <c r="B45" i="11" s="1"/>
  <c r="B57" i="11" s="1"/>
  <c r="B69" i="11" s="1"/>
  <c r="B81" i="11" s="1"/>
  <c r="B93" i="11" s="1"/>
  <c r="B105" i="11" s="1"/>
  <c r="B117" i="11" s="1"/>
  <c r="B129" i="11" s="1"/>
  <c r="B141" i="11" s="1"/>
  <c r="B153" i="11" s="1"/>
  <c r="B165" i="11" s="1"/>
  <c r="B177" i="11" s="1"/>
  <c r="B189" i="11" s="1"/>
  <c r="B201" i="11" s="1"/>
  <c r="B213" i="11" s="1"/>
  <c r="B225" i="11" s="1"/>
  <c r="B237" i="11" s="1"/>
  <c r="B249" i="11" s="1"/>
  <c r="B261" i="11" s="1"/>
  <c r="B273" i="11" s="1"/>
  <c r="B285" i="11" s="1"/>
  <c r="AE135" i="17" l="1"/>
  <c r="AD135" i="17"/>
  <c r="AC135" i="17"/>
  <c r="AB135" i="17"/>
  <c r="AA135" i="17"/>
  <c r="Z135" i="17"/>
  <c r="Y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AF135" i="17" s="1"/>
  <c r="Q9" i="6" l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C8" i="14" l="1"/>
  <c r="D8" i="14" s="1"/>
  <c r="C11" i="15"/>
  <c r="C51" i="15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29" i="14"/>
  <c r="AP21" i="14"/>
  <c r="AP22" i="14" s="1"/>
  <c r="AO21" i="14"/>
  <c r="AO22" i="14" s="1"/>
  <c r="AN21" i="14"/>
  <c r="AN22" i="14" s="1"/>
  <c r="AM21" i="14"/>
  <c r="AM22" i="14" s="1"/>
  <c r="AL21" i="14"/>
  <c r="AL22" i="14" s="1"/>
  <c r="AK21" i="14"/>
  <c r="AK22" i="14" s="1"/>
  <c r="AJ21" i="14"/>
  <c r="AJ22" i="14" s="1"/>
  <c r="AI21" i="14"/>
  <c r="AI22" i="14" s="1"/>
  <c r="AH21" i="14"/>
  <c r="AH22" i="14" s="1"/>
  <c r="AG21" i="14"/>
  <c r="AG22" i="14" s="1"/>
  <c r="AF21" i="14"/>
  <c r="AF22" i="14" s="1"/>
  <c r="AE21" i="14"/>
  <c r="AE22" i="14" s="1"/>
  <c r="AD21" i="14"/>
  <c r="AD22" i="14" s="1"/>
  <c r="AC21" i="14"/>
  <c r="AC22" i="14" s="1"/>
  <c r="AB21" i="14"/>
  <c r="AB22" i="14" s="1"/>
  <c r="AA21" i="14"/>
  <c r="AA22" i="14" s="1"/>
  <c r="Z21" i="14"/>
  <c r="Z22" i="14" s="1"/>
  <c r="Y21" i="14"/>
  <c r="Y22" i="14" s="1"/>
  <c r="X21" i="14"/>
  <c r="X22" i="14" s="1"/>
  <c r="W21" i="14"/>
  <c r="W22" i="14" s="1"/>
  <c r="V21" i="14"/>
  <c r="V22" i="14" s="1"/>
  <c r="U21" i="14"/>
  <c r="U22" i="14" s="1"/>
  <c r="T21" i="14"/>
  <c r="T22" i="14" s="1"/>
  <c r="S21" i="14"/>
  <c r="S22" i="14" s="1"/>
  <c r="R21" i="14"/>
  <c r="R22" i="14" s="1"/>
  <c r="Q21" i="14"/>
  <c r="Q22" i="14" s="1"/>
  <c r="P21" i="14"/>
  <c r="P22" i="14" s="1"/>
  <c r="O21" i="14"/>
  <c r="O22" i="14" s="1"/>
  <c r="N21" i="14"/>
  <c r="N22" i="14" s="1"/>
  <c r="M21" i="14"/>
  <c r="M22" i="14" s="1"/>
  <c r="L21" i="14"/>
  <c r="L22" i="14" s="1"/>
  <c r="K21" i="14"/>
  <c r="K22" i="14" s="1"/>
  <c r="J21" i="14"/>
  <c r="J22" i="14" s="1"/>
  <c r="I21" i="14"/>
  <c r="I22" i="14" s="1"/>
  <c r="H21" i="14"/>
  <c r="H22" i="14" s="1"/>
  <c r="G21" i="14"/>
  <c r="G22" i="14" s="1"/>
  <c r="F21" i="14"/>
  <c r="F22" i="14" s="1"/>
  <c r="E21" i="14"/>
  <c r="E22" i="14" s="1"/>
  <c r="D21" i="14"/>
  <c r="D22" i="14" s="1"/>
  <c r="C21" i="14"/>
  <c r="C22" i="14" s="1"/>
  <c r="C12" i="14" s="1"/>
  <c r="D5" i="14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AI5" i="14" s="1"/>
  <c r="AJ5" i="14" s="1"/>
  <c r="AK5" i="14" s="1"/>
  <c r="AL5" i="14" s="1"/>
  <c r="AM5" i="14" s="1"/>
  <c r="AN5" i="14" s="1"/>
  <c r="AO5" i="14" s="1"/>
  <c r="AP5" i="14" s="1"/>
  <c r="D4" i="14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AF4" i="14" s="1"/>
  <c r="AG4" i="14" s="1"/>
  <c r="AH4" i="14" s="1"/>
  <c r="AI4" i="14" s="1"/>
  <c r="AJ4" i="14" s="1"/>
  <c r="AK4" i="14" s="1"/>
  <c r="AL4" i="14" s="1"/>
  <c r="AM4" i="14" s="1"/>
  <c r="AN4" i="14" s="1"/>
  <c r="AO4" i="14" s="1"/>
  <c r="AP4" i="14" s="1"/>
  <c r="AF84" i="15"/>
  <c r="B84" i="15"/>
  <c r="AF83" i="15"/>
  <c r="AE83" i="15"/>
  <c r="B83" i="15"/>
  <c r="AF82" i="15"/>
  <c r="B82" i="15"/>
  <c r="AD81" i="15"/>
  <c r="AC81" i="15"/>
  <c r="B81" i="15"/>
  <c r="AE81" i="15" s="1"/>
  <c r="AF80" i="15"/>
  <c r="AE80" i="15"/>
  <c r="AB80" i="15"/>
  <c r="B80" i="15"/>
  <c r="AE79" i="15"/>
  <c r="AD79" i="15"/>
  <c r="AA79" i="15"/>
  <c r="B79" i="15"/>
  <c r="AE78" i="15"/>
  <c r="AD78" i="15"/>
  <c r="AA78" i="15"/>
  <c r="Z78" i="15"/>
  <c r="B78" i="15"/>
  <c r="AF78" i="15" s="1"/>
  <c r="AE77" i="15"/>
  <c r="AA77" i="15"/>
  <c r="B77" i="15"/>
  <c r="AF76" i="15"/>
  <c r="AD76" i="15"/>
  <c r="AC76" i="15"/>
  <c r="AB76" i="15"/>
  <c r="Z76" i="15"/>
  <c r="Y76" i="15"/>
  <c r="X76" i="15"/>
  <c r="B76" i="15"/>
  <c r="AE76" i="15" s="1"/>
  <c r="AF75" i="15"/>
  <c r="AE75" i="15"/>
  <c r="AC75" i="15"/>
  <c r="AB75" i="15"/>
  <c r="AA75" i="15"/>
  <c r="Y75" i="15"/>
  <c r="X75" i="15"/>
  <c r="W75" i="15"/>
  <c r="B75" i="15"/>
  <c r="AD75" i="15" s="1"/>
  <c r="B74" i="15"/>
  <c r="AF73" i="15"/>
  <c r="AC73" i="15"/>
  <c r="Z73" i="15"/>
  <c r="X73" i="15"/>
  <c r="U73" i="15"/>
  <c r="B73" i="15"/>
  <c r="AF72" i="15"/>
  <c r="AA72" i="15"/>
  <c r="V72" i="15"/>
  <c r="B72" i="15"/>
  <c r="AB72" i="15" s="1"/>
  <c r="AE71" i="15"/>
  <c r="Z71" i="15"/>
  <c r="U71" i="15"/>
  <c r="B71" i="15"/>
  <c r="AA71" i="15" s="1"/>
  <c r="AE70" i="15"/>
  <c r="AC70" i="15"/>
  <c r="Z70" i="15"/>
  <c r="W70" i="15"/>
  <c r="U70" i="15"/>
  <c r="R70" i="15"/>
  <c r="B70" i="15"/>
  <c r="B69" i="15"/>
  <c r="AF68" i="15"/>
  <c r="AD68" i="15"/>
  <c r="AC68" i="15"/>
  <c r="AB68" i="15"/>
  <c r="Z68" i="15"/>
  <c r="Y68" i="15"/>
  <c r="X68" i="15"/>
  <c r="V68" i="15"/>
  <c r="U68" i="15"/>
  <c r="T68" i="15"/>
  <c r="R68" i="15"/>
  <c r="Q68" i="15"/>
  <c r="P68" i="15"/>
  <c r="B68" i="15"/>
  <c r="AE68" i="15" s="1"/>
  <c r="AF67" i="15"/>
  <c r="AE67" i="15"/>
  <c r="AC67" i="15"/>
  <c r="AB67" i="15"/>
  <c r="AA67" i="15"/>
  <c r="Y67" i="15"/>
  <c r="X67" i="15"/>
  <c r="W67" i="15"/>
  <c r="U67" i="15"/>
  <c r="T67" i="15"/>
  <c r="S67" i="15"/>
  <c r="Q67" i="15"/>
  <c r="P67" i="15"/>
  <c r="O67" i="15"/>
  <c r="B67" i="15"/>
  <c r="AD67" i="15" s="1"/>
  <c r="AE66" i="15"/>
  <c r="AB66" i="15"/>
  <c r="Y66" i="15"/>
  <c r="W66" i="15"/>
  <c r="T66" i="15"/>
  <c r="Q66" i="15"/>
  <c r="O66" i="15"/>
  <c r="B66" i="15"/>
  <c r="B65" i="15"/>
  <c r="AE64" i="15"/>
  <c r="AD64" i="15"/>
  <c r="AB64" i="15"/>
  <c r="Z64" i="15"/>
  <c r="X64" i="15"/>
  <c r="W64" i="15"/>
  <c r="T64" i="15"/>
  <c r="S64" i="15"/>
  <c r="R64" i="15"/>
  <c r="O64" i="15"/>
  <c r="N64" i="15"/>
  <c r="L64" i="15"/>
  <c r="B64" i="15"/>
  <c r="AD63" i="15"/>
  <c r="AA63" i="15"/>
  <c r="Y63" i="15"/>
  <c r="V63" i="15"/>
  <c r="S63" i="15"/>
  <c r="Q63" i="15"/>
  <c r="N63" i="15"/>
  <c r="K63" i="15"/>
  <c r="B63" i="15"/>
  <c r="AA62" i="15"/>
  <c r="V62" i="15"/>
  <c r="Q62" i="15"/>
  <c r="K62" i="15"/>
  <c r="B62" i="15"/>
  <c r="AC62" i="15" s="1"/>
  <c r="AF61" i="15"/>
  <c r="AE61" i="15"/>
  <c r="AB61" i="15"/>
  <c r="AA61" i="15"/>
  <c r="Z61" i="15"/>
  <c r="W61" i="15"/>
  <c r="V61" i="15"/>
  <c r="U61" i="15"/>
  <c r="S61" i="15"/>
  <c r="R61" i="15"/>
  <c r="Q61" i="15"/>
  <c r="O61" i="15"/>
  <c r="N61" i="15"/>
  <c r="M61" i="15"/>
  <c r="K61" i="15"/>
  <c r="J61" i="15"/>
  <c r="I61" i="15"/>
  <c r="B61" i="15"/>
  <c r="AE60" i="15"/>
  <c r="AA60" i="15"/>
  <c r="S60" i="15"/>
  <c r="O60" i="15"/>
  <c r="K60" i="15"/>
  <c r="B60" i="15"/>
  <c r="B59" i="15"/>
  <c r="AF58" i="15"/>
  <c r="AE58" i="15"/>
  <c r="AD58" i="15"/>
  <c r="AB58" i="15"/>
  <c r="AA58" i="15"/>
  <c r="Z58" i="15"/>
  <c r="X58" i="15"/>
  <c r="W58" i="15"/>
  <c r="V58" i="15"/>
  <c r="T58" i="15"/>
  <c r="S58" i="15"/>
  <c r="R58" i="15"/>
  <c r="P58" i="15"/>
  <c r="O58" i="15"/>
  <c r="N58" i="15"/>
  <c r="L58" i="15"/>
  <c r="K58" i="15"/>
  <c r="J58" i="15"/>
  <c r="H58" i="15"/>
  <c r="G58" i="15"/>
  <c r="F58" i="15"/>
  <c r="B58" i="15"/>
  <c r="AC58" i="15" s="1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A55" i="15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C54" i="15"/>
  <c r="D53" i="15"/>
  <c r="E53" i="15" s="1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P53" i="15" s="1"/>
  <c r="Q53" i="15" s="1"/>
  <c r="R53" i="15" s="1"/>
  <c r="S53" i="15" s="1"/>
  <c r="T53" i="15" s="1"/>
  <c r="U53" i="15" s="1"/>
  <c r="V53" i="15" s="1"/>
  <c r="W53" i="15" s="1"/>
  <c r="X53" i="15" s="1"/>
  <c r="Y53" i="15" s="1"/>
  <c r="Z53" i="15" s="1"/>
  <c r="AA53" i="15" s="1"/>
  <c r="AB53" i="15" s="1"/>
  <c r="AC53" i="15" s="1"/>
  <c r="AD53" i="15" s="1"/>
  <c r="AE53" i="15" s="1"/>
  <c r="AF53" i="15" s="1"/>
  <c r="AF44" i="15"/>
  <c r="AF43" i="15"/>
  <c r="AE43" i="15"/>
  <c r="AF42" i="15"/>
  <c r="AE42" i="15"/>
  <c r="AD42" i="15"/>
  <c r="AF41" i="15"/>
  <c r="AE41" i="15"/>
  <c r="AD41" i="15"/>
  <c r="AC41" i="15"/>
  <c r="AF40" i="15"/>
  <c r="AE40" i="15"/>
  <c r="AD40" i="15"/>
  <c r="AC40" i="15"/>
  <c r="AB40" i="15"/>
  <c r="AF39" i="15"/>
  <c r="AE39" i="15"/>
  <c r="AD39" i="15"/>
  <c r="AC39" i="15"/>
  <c r="AB39" i="15"/>
  <c r="AA39" i="15"/>
  <c r="AF38" i="15"/>
  <c r="AE38" i="15"/>
  <c r="AD38" i="15"/>
  <c r="AC38" i="15"/>
  <c r="AB38" i="15"/>
  <c r="AA38" i="15"/>
  <c r="Z38" i="15"/>
  <c r="AF37" i="15"/>
  <c r="AE37" i="15"/>
  <c r="AD37" i="15"/>
  <c r="AC37" i="15"/>
  <c r="AB37" i="15"/>
  <c r="AA37" i="15"/>
  <c r="Z37" i="15"/>
  <c r="Y37" i="15"/>
  <c r="AF36" i="15"/>
  <c r="AE36" i="15"/>
  <c r="AD36" i="15"/>
  <c r="AC36" i="15"/>
  <c r="AB36" i="15"/>
  <c r="AA36" i="15"/>
  <c r="Z36" i="15"/>
  <c r="Y36" i="15"/>
  <c r="X36" i="15"/>
  <c r="AF35" i="15"/>
  <c r="AE35" i="15"/>
  <c r="AD35" i="15"/>
  <c r="AC35" i="15"/>
  <c r="AB35" i="15"/>
  <c r="AA35" i="15"/>
  <c r="Z35" i="15"/>
  <c r="Y35" i="15"/>
  <c r="X35" i="15"/>
  <c r="W35" i="15"/>
  <c r="AF34" i="15"/>
  <c r="AE34" i="15"/>
  <c r="AD34" i="15"/>
  <c r="AC34" i="15"/>
  <c r="AB34" i="15"/>
  <c r="AA34" i="15"/>
  <c r="Z34" i="15"/>
  <c r="Y34" i="15"/>
  <c r="X34" i="15"/>
  <c r="W34" i="15"/>
  <c r="V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A16" i="15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D14" i="15"/>
  <c r="D13" i="15"/>
  <c r="E13" i="15" s="1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P13" i="15" s="1"/>
  <c r="Q13" i="15" s="1"/>
  <c r="R13" i="15" s="1"/>
  <c r="S13" i="15" s="1"/>
  <c r="T13" i="15" s="1"/>
  <c r="U13" i="15" s="1"/>
  <c r="V13" i="15" s="1"/>
  <c r="W13" i="15" s="1"/>
  <c r="X13" i="15" s="1"/>
  <c r="Y13" i="15" s="1"/>
  <c r="Z13" i="15" s="1"/>
  <c r="AA13" i="15" s="1"/>
  <c r="AB13" i="15" s="1"/>
  <c r="AC13" i="15" s="1"/>
  <c r="AD13" i="15" s="1"/>
  <c r="AE13" i="15" s="1"/>
  <c r="AF13" i="15" s="1"/>
  <c r="AT7" i="15"/>
  <c r="AQ7" i="15"/>
  <c r="AP7" i="15"/>
  <c r="AL7" i="15"/>
  <c r="AI7" i="15"/>
  <c r="AH7" i="15"/>
  <c r="AD7" i="15"/>
  <c r="AA7" i="15"/>
  <c r="Z7" i="15"/>
  <c r="V7" i="15"/>
  <c r="S7" i="15"/>
  <c r="R7" i="15"/>
  <c r="N7" i="15"/>
  <c r="K7" i="15"/>
  <c r="J7" i="15"/>
  <c r="D7" i="15"/>
  <c r="AR6" i="15"/>
  <c r="AJ6" i="15"/>
  <c r="AB6" i="15"/>
  <c r="T6" i="15"/>
  <c r="L6" i="15"/>
  <c r="D6" i="15"/>
  <c r="D5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I2" i="15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AG2" i="15" s="1"/>
  <c r="AH2" i="15" s="1"/>
  <c r="AI2" i="15" s="1"/>
  <c r="AJ2" i="15" s="1"/>
  <c r="AK2" i="15" s="1"/>
  <c r="AL2" i="15" s="1"/>
  <c r="AM2" i="15" s="1"/>
  <c r="AN2" i="15" s="1"/>
  <c r="AO2" i="15" s="1"/>
  <c r="AP2" i="15" s="1"/>
  <c r="AQ2" i="15" s="1"/>
  <c r="AR2" i="15" s="1"/>
  <c r="AS2" i="15" s="1"/>
  <c r="AT2" i="15" s="1"/>
  <c r="AU2" i="15" s="1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C3" i="13"/>
  <c r="C4" i="13" s="1"/>
  <c r="C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D12" i="14" l="1"/>
  <c r="E12" i="14"/>
  <c r="F12" i="14" s="1"/>
  <c r="G12" i="14" s="1"/>
  <c r="H12" i="14" s="1"/>
  <c r="I12" i="14" s="1"/>
  <c r="J12" i="14" s="1"/>
  <c r="K12" i="14" s="1"/>
  <c r="L12" i="14" s="1"/>
  <c r="M12" i="14" s="1"/>
  <c r="N12" i="14" s="1"/>
  <c r="O12" i="14" s="1"/>
  <c r="P12" i="14" s="1"/>
  <c r="Q12" i="14" s="1"/>
  <c r="R12" i="14" s="1"/>
  <c r="S12" i="14" s="1"/>
  <c r="T12" i="14" s="1"/>
  <c r="U12" i="14" s="1"/>
  <c r="V12" i="14" s="1"/>
  <c r="W12" i="14" s="1"/>
  <c r="X12" i="14" s="1"/>
  <c r="Y12" i="14" s="1"/>
  <c r="Z12" i="14" s="1"/>
  <c r="AA12" i="14" s="1"/>
  <c r="AB12" i="14" s="1"/>
  <c r="AC12" i="14" s="1"/>
  <c r="AD12" i="14" s="1"/>
  <c r="AE12" i="14" s="1"/>
  <c r="AF12" i="14" s="1"/>
  <c r="AG12" i="14" s="1"/>
  <c r="AH12" i="14" s="1"/>
  <c r="AI12" i="14" s="1"/>
  <c r="AJ12" i="14" s="1"/>
  <c r="AK12" i="14" s="1"/>
  <c r="AL12" i="14" s="1"/>
  <c r="AM12" i="14" s="1"/>
  <c r="AN12" i="14" s="1"/>
  <c r="AO12" i="14" s="1"/>
  <c r="AP12" i="14" s="1"/>
  <c r="C11" i="14"/>
  <c r="D19" i="14"/>
  <c r="D29" i="14" s="1"/>
  <c r="E8" i="14"/>
  <c r="C19" i="14"/>
  <c r="C29" i="14" s="1"/>
  <c r="N8" i="15"/>
  <c r="AT8" i="15"/>
  <c r="AT6" i="15"/>
  <c r="AP6" i="15"/>
  <c r="AP8" i="15" s="1"/>
  <c r="AL6" i="15"/>
  <c r="AL8" i="15" s="1"/>
  <c r="AH6" i="15"/>
  <c r="AH8" i="15" s="1"/>
  <c r="AD6" i="15"/>
  <c r="AD8" i="15" s="1"/>
  <c r="Z6" i="15"/>
  <c r="Z8" i="15" s="1"/>
  <c r="V6" i="15"/>
  <c r="V8" i="15" s="1"/>
  <c r="R6" i="15"/>
  <c r="R8" i="15" s="1"/>
  <c r="N6" i="15"/>
  <c r="J6" i="15"/>
  <c r="J8" i="15" s="1"/>
  <c r="B15" i="15"/>
  <c r="D8" i="15"/>
  <c r="AS6" i="15"/>
  <c r="AO6" i="15"/>
  <c r="AO8" i="15" s="1"/>
  <c r="AK6" i="15"/>
  <c r="AK8" i="15" s="1"/>
  <c r="AG6" i="15"/>
  <c r="AG8" i="15" s="1"/>
  <c r="AC6" i="15"/>
  <c r="Y6" i="15"/>
  <c r="Y8" i="15" s="1"/>
  <c r="U6" i="15"/>
  <c r="U8" i="15" s="1"/>
  <c r="Q6" i="15"/>
  <c r="Q8" i="15" s="1"/>
  <c r="M6" i="15"/>
  <c r="M8" i="15" s="1"/>
  <c r="I6" i="15"/>
  <c r="I8" i="15" s="1"/>
  <c r="W6" i="15"/>
  <c r="W8" i="15" s="1"/>
  <c r="AM6" i="15"/>
  <c r="AC59" i="15"/>
  <c r="Y59" i="15"/>
  <c r="U59" i="15"/>
  <c r="Q59" i="15"/>
  <c r="M59" i="15"/>
  <c r="I59" i="15"/>
  <c r="AF59" i="15"/>
  <c r="AB59" i="15"/>
  <c r="X59" i="15"/>
  <c r="T59" i="15"/>
  <c r="P59" i="15"/>
  <c r="L59" i="15"/>
  <c r="H59" i="15"/>
  <c r="AE59" i="15"/>
  <c r="AA59" i="15"/>
  <c r="W59" i="15"/>
  <c r="S59" i="15"/>
  <c r="O59" i="15"/>
  <c r="K59" i="15"/>
  <c r="G59" i="15"/>
  <c r="R59" i="15"/>
  <c r="Z59" i="15"/>
  <c r="J59" i="15"/>
  <c r="AD59" i="15"/>
  <c r="N59" i="15"/>
  <c r="AC69" i="15"/>
  <c r="Y69" i="15"/>
  <c r="U69" i="15"/>
  <c r="Q69" i="15"/>
  <c r="AE69" i="15"/>
  <c r="Z69" i="15"/>
  <c r="T69" i="15"/>
  <c r="AD69" i="15"/>
  <c r="X69" i="15"/>
  <c r="S69" i="15"/>
  <c r="AB69" i="15"/>
  <c r="W69" i="15"/>
  <c r="R69" i="15"/>
  <c r="AF69" i="15"/>
  <c r="AA69" i="15"/>
  <c r="V69" i="15"/>
  <c r="H6" i="15"/>
  <c r="H8" i="15" s="1"/>
  <c r="P6" i="15"/>
  <c r="P8" i="15" s="1"/>
  <c r="X6" i="15"/>
  <c r="AF6" i="15"/>
  <c r="AN6" i="15"/>
  <c r="AN8" i="15" s="1"/>
  <c r="AS7" i="15"/>
  <c r="AS8" i="15" s="1"/>
  <c r="AO7" i="15"/>
  <c r="AK7" i="15"/>
  <c r="AG7" i="15"/>
  <c r="AC7" i="15"/>
  <c r="AC8" i="15" s="1"/>
  <c r="Y7" i="15"/>
  <c r="U7" i="15"/>
  <c r="Q7" i="15"/>
  <c r="M7" i="15"/>
  <c r="I7" i="15"/>
  <c r="AR7" i="15"/>
  <c r="AN7" i="15"/>
  <c r="AJ7" i="15"/>
  <c r="AJ8" i="15" s="1"/>
  <c r="AF7" i="15"/>
  <c r="AF8" i="15" s="1"/>
  <c r="AB7" i="15"/>
  <c r="X7" i="15"/>
  <c r="X8" i="15" s="1"/>
  <c r="T7" i="15"/>
  <c r="P7" i="15"/>
  <c r="L7" i="15"/>
  <c r="H7" i="15"/>
  <c r="B55" i="15"/>
  <c r="O7" i="15"/>
  <c r="W7" i="15"/>
  <c r="AE7" i="15"/>
  <c r="AM7" i="15"/>
  <c r="AM8" i="15" s="1"/>
  <c r="AU7" i="15"/>
  <c r="V59" i="15"/>
  <c r="AE65" i="15"/>
  <c r="AA65" i="15"/>
  <c r="W65" i="15"/>
  <c r="S65" i="15"/>
  <c r="O65" i="15"/>
  <c r="AF65" i="15"/>
  <c r="Z65" i="15"/>
  <c r="U65" i="15"/>
  <c r="P65" i="15"/>
  <c r="AD65" i="15"/>
  <c r="Y65" i="15"/>
  <c r="T65" i="15"/>
  <c r="N65" i="15"/>
  <c r="AC65" i="15"/>
  <c r="X65" i="15"/>
  <c r="R65" i="15"/>
  <c r="M65" i="15"/>
  <c r="AB65" i="15"/>
  <c r="V65" i="15"/>
  <c r="Q65" i="15"/>
  <c r="L8" i="15"/>
  <c r="T8" i="15"/>
  <c r="AB8" i="15"/>
  <c r="AR8" i="15"/>
  <c r="O6" i="15"/>
  <c r="AE6" i="15"/>
  <c r="AU6" i="15"/>
  <c r="K8" i="15"/>
  <c r="O8" i="15"/>
  <c r="S8" i="15"/>
  <c r="AE8" i="15"/>
  <c r="AQ8" i="15"/>
  <c r="AU8" i="15"/>
  <c r="K6" i="15"/>
  <c r="S6" i="15"/>
  <c r="AA6" i="15"/>
  <c r="AA8" i="15" s="1"/>
  <c r="AI6" i="15"/>
  <c r="AI8" i="15" s="1"/>
  <c r="AQ6" i="15"/>
  <c r="E14" i="15"/>
  <c r="D54" i="15"/>
  <c r="AD74" i="15"/>
  <c r="Z74" i="15"/>
  <c r="V74" i="15"/>
  <c r="AE74" i="15"/>
  <c r="Y74" i="15"/>
  <c r="AC74" i="15"/>
  <c r="X74" i="15"/>
  <c r="AB74" i="15"/>
  <c r="W74" i="15"/>
  <c r="AA74" i="15"/>
  <c r="AD60" i="15"/>
  <c r="Z60" i="15"/>
  <c r="V60" i="15"/>
  <c r="R60" i="15"/>
  <c r="N60" i="15"/>
  <c r="J60" i="15"/>
  <c r="AC60" i="15"/>
  <c r="Y60" i="15"/>
  <c r="U60" i="15"/>
  <c r="Q60" i="15"/>
  <c r="M60" i="15"/>
  <c r="I60" i="15"/>
  <c r="AF60" i="15"/>
  <c r="AB60" i="15"/>
  <c r="X60" i="15"/>
  <c r="T60" i="15"/>
  <c r="P60" i="15"/>
  <c r="L60" i="15"/>
  <c r="H60" i="15"/>
  <c r="W60" i="15"/>
  <c r="AF74" i="15"/>
  <c r="M62" i="15"/>
  <c r="R62" i="15"/>
  <c r="W62" i="15"/>
  <c r="AF63" i="15"/>
  <c r="AB63" i="15"/>
  <c r="X63" i="15"/>
  <c r="T63" i="15"/>
  <c r="P63" i="15"/>
  <c r="L63" i="15"/>
  <c r="O63" i="15"/>
  <c r="U63" i="15"/>
  <c r="Z63" i="15"/>
  <c r="AE63" i="15"/>
  <c r="AD66" i="15"/>
  <c r="Z66" i="15"/>
  <c r="V66" i="15"/>
  <c r="R66" i="15"/>
  <c r="N66" i="15"/>
  <c r="S66" i="15"/>
  <c r="X66" i="15"/>
  <c r="AC66" i="15"/>
  <c r="AF70" i="15"/>
  <c r="AB70" i="15"/>
  <c r="X70" i="15"/>
  <c r="T70" i="15"/>
  <c r="V70" i="15"/>
  <c r="AA70" i="15"/>
  <c r="V71" i="15"/>
  <c r="W72" i="15"/>
  <c r="AE73" i="15"/>
  <c r="AA73" i="15"/>
  <c r="W73" i="15"/>
  <c r="Y73" i="15"/>
  <c r="AD73" i="15"/>
  <c r="AC77" i="15"/>
  <c r="Y77" i="15"/>
  <c r="AD77" i="15"/>
  <c r="Z77" i="15"/>
  <c r="AF77" i="15"/>
  <c r="AF62" i="15"/>
  <c r="AB62" i="15"/>
  <c r="X62" i="15"/>
  <c r="T62" i="15"/>
  <c r="P62" i="15"/>
  <c r="L62" i="15"/>
  <c r="N62" i="15"/>
  <c r="S62" i="15"/>
  <c r="Y62" i="15"/>
  <c r="AD62" i="15"/>
  <c r="AF71" i="15"/>
  <c r="AB71" i="15"/>
  <c r="X71" i="15"/>
  <c r="T71" i="15"/>
  <c r="W71" i="15"/>
  <c r="AC71" i="15"/>
  <c r="AC72" i="15"/>
  <c r="Y72" i="15"/>
  <c r="U72" i="15"/>
  <c r="X72" i="15"/>
  <c r="AD72" i="15"/>
  <c r="I58" i="15"/>
  <c r="M58" i="15"/>
  <c r="Q58" i="15"/>
  <c r="U58" i="15"/>
  <c r="Y58" i="15"/>
  <c r="AC61" i="15"/>
  <c r="Y61" i="15"/>
  <c r="L61" i="15"/>
  <c r="P61" i="15"/>
  <c r="T61" i="15"/>
  <c r="X61" i="15"/>
  <c r="AD61" i="15"/>
  <c r="J62" i="15"/>
  <c r="O62" i="15"/>
  <c r="U62" i="15"/>
  <c r="Z62" i="15"/>
  <c r="AE62" i="15"/>
  <c r="M63" i="15"/>
  <c r="R63" i="15"/>
  <c r="W63" i="15"/>
  <c r="AC63" i="15"/>
  <c r="AC64" i="15"/>
  <c r="Y64" i="15"/>
  <c r="U64" i="15"/>
  <c r="Q64" i="15"/>
  <c r="M64" i="15"/>
  <c r="P64" i="15"/>
  <c r="V64" i="15"/>
  <c r="AA64" i="15"/>
  <c r="AF64" i="15"/>
  <c r="P66" i="15"/>
  <c r="U66" i="15"/>
  <c r="AA66" i="15"/>
  <c r="AF66" i="15"/>
  <c r="S70" i="15"/>
  <c r="Y70" i="15"/>
  <c r="AD70" i="15"/>
  <c r="S71" i="15"/>
  <c r="Y71" i="15"/>
  <c r="AD71" i="15"/>
  <c r="T72" i="15"/>
  <c r="Z72" i="15"/>
  <c r="AE72" i="15"/>
  <c r="V73" i="15"/>
  <c r="AB73" i="15"/>
  <c r="AB77" i="15"/>
  <c r="AF79" i="15"/>
  <c r="AB79" i="15"/>
  <c r="AC79" i="15"/>
  <c r="AC80" i="15"/>
  <c r="AD80" i="15"/>
  <c r="AD82" i="15"/>
  <c r="AE82" i="15"/>
  <c r="AC78" i="15"/>
  <c r="AF81" i="15"/>
  <c r="R67" i="15"/>
  <c r="V67" i="15"/>
  <c r="Z67" i="15"/>
  <c r="S68" i="15"/>
  <c r="W68" i="15"/>
  <c r="AA68" i="15"/>
  <c r="Z75" i="15"/>
  <c r="AA76" i="15"/>
  <c r="AB78" i="15"/>
  <c r="D11" i="14" l="1"/>
  <c r="C14" i="14"/>
  <c r="C16" i="14" s="1"/>
  <c r="F8" i="14"/>
  <c r="E19" i="14"/>
  <c r="E29" i="14" s="1"/>
  <c r="AC55" i="15"/>
  <c r="AC86" i="15" s="1"/>
  <c r="Y55" i="15"/>
  <c r="Y86" i="15" s="1"/>
  <c r="U55" i="15"/>
  <c r="U86" i="15" s="1"/>
  <c r="Q55" i="15"/>
  <c r="Q86" i="15" s="1"/>
  <c r="M55" i="15"/>
  <c r="M86" i="15" s="1"/>
  <c r="I55" i="15"/>
  <c r="I86" i="15" s="1"/>
  <c r="E55" i="15"/>
  <c r="E86" i="15" s="1"/>
  <c r="AE55" i="15"/>
  <c r="AE86" i="15" s="1"/>
  <c r="AA55" i="15"/>
  <c r="AA86" i="15" s="1"/>
  <c r="W55" i="15"/>
  <c r="W86" i="15" s="1"/>
  <c r="S55" i="15"/>
  <c r="S86" i="15" s="1"/>
  <c r="O55" i="15"/>
  <c r="O86" i="15" s="1"/>
  <c r="K55" i="15"/>
  <c r="K86" i="15" s="1"/>
  <c r="G55" i="15"/>
  <c r="G86" i="15" s="1"/>
  <c r="C55" i="15"/>
  <c r="C86" i="15" s="1"/>
  <c r="AD55" i="15"/>
  <c r="AD86" i="15" s="1"/>
  <c r="V55" i="15"/>
  <c r="V86" i="15" s="1"/>
  <c r="N55" i="15"/>
  <c r="N86" i="15" s="1"/>
  <c r="F55" i="15"/>
  <c r="F86" i="15" s="1"/>
  <c r="R55" i="15"/>
  <c r="R86" i="15" s="1"/>
  <c r="AB55" i="15"/>
  <c r="AB86" i="15" s="1"/>
  <c r="T55" i="15"/>
  <c r="T86" i="15" s="1"/>
  <c r="L55" i="15"/>
  <c r="L86" i="15" s="1"/>
  <c r="D55" i="15"/>
  <c r="D86" i="15" s="1"/>
  <c r="Z55" i="15"/>
  <c r="Z86" i="15" s="1"/>
  <c r="J55" i="15"/>
  <c r="J86" i="15" s="1"/>
  <c r="B86" i="15"/>
  <c r="P55" i="15"/>
  <c r="P86" i="15" s="1"/>
  <c r="X55" i="15"/>
  <c r="X86" i="15" s="1"/>
  <c r="H55" i="15"/>
  <c r="H86" i="15" s="1"/>
  <c r="AF55" i="15"/>
  <c r="AF86" i="15" s="1"/>
  <c r="AE15" i="15"/>
  <c r="AE46" i="15" s="1"/>
  <c r="AA15" i="15"/>
  <c r="AA46" i="15" s="1"/>
  <c r="W15" i="15"/>
  <c r="W46" i="15" s="1"/>
  <c r="S15" i="15"/>
  <c r="S46" i="15" s="1"/>
  <c r="O15" i="15"/>
  <c r="O46" i="15" s="1"/>
  <c r="K15" i="15"/>
  <c r="K46" i="15" s="1"/>
  <c r="G15" i="15"/>
  <c r="G46" i="15" s="1"/>
  <c r="C15" i="15"/>
  <c r="C46" i="15" s="1"/>
  <c r="AD15" i="15"/>
  <c r="AD46" i="15" s="1"/>
  <c r="Z15" i="15"/>
  <c r="Z46" i="15" s="1"/>
  <c r="V15" i="15"/>
  <c r="V46" i="15" s="1"/>
  <c r="R15" i="15"/>
  <c r="R46" i="15" s="1"/>
  <c r="N15" i="15"/>
  <c r="N46" i="15" s="1"/>
  <c r="J15" i="15"/>
  <c r="J46" i="15" s="1"/>
  <c r="F15" i="15"/>
  <c r="F46" i="15" s="1"/>
  <c r="Y15" i="15"/>
  <c r="Y46" i="15" s="1"/>
  <c r="Q15" i="15"/>
  <c r="Q46" i="15" s="1"/>
  <c r="I15" i="15"/>
  <c r="I46" i="15" s="1"/>
  <c r="U15" i="15"/>
  <c r="U46" i="15" s="1"/>
  <c r="E15" i="15"/>
  <c r="E46" i="15" s="1"/>
  <c r="AC15" i="15"/>
  <c r="AC46" i="15" s="1"/>
  <c r="M15" i="15"/>
  <c r="M46" i="15" s="1"/>
  <c r="AB15" i="15"/>
  <c r="AB46" i="15" s="1"/>
  <c r="L15" i="15"/>
  <c r="L46" i="15" s="1"/>
  <c r="D15" i="15"/>
  <c r="D46" i="15" s="1"/>
  <c r="B46" i="15"/>
  <c r="AF15" i="15"/>
  <c r="AF46" i="15" s="1"/>
  <c r="P15" i="15"/>
  <c r="P46" i="15" s="1"/>
  <c r="X15" i="15"/>
  <c r="X46" i="15" s="1"/>
  <c r="H15" i="15"/>
  <c r="H46" i="15" s="1"/>
  <c r="T15" i="15"/>
  <c r="T46" i="15" s="1"/>
  <c r="E54" i="15"/>
  <c r="F14" i="15"/>
  <c r="C18" i="14" l="1"/>
  <c r="C36" i="14"/>
  <c r="E11" i="14"/>
  <c r="D14" i="14"/>
  <c r="D16" i="14" s="1"/>
  <c r="F19" i="14"/>
  <c r="F29" i="14" s="1"/>
  <c r="G8" i="14"/>
  <c r="F54" i="15"/>
  <c r="G14" i="15"/>
  <c r="D36" i="14" l="1"/>
  <c r="D18" i="14"/>
  <c r="F11" i="14"/>
  <c r="E14" i="14"/>
  <c r="E16" i="14" s="1"/>
  <c r="H8" i="14"/>
  <c r="G19" i="14"/>
  <c r="G29" i="14" s="1"/>
  <c r="G54" i="15"/>
  <c r="H14" i="15"/>
  <c r="E36" i="14" l="1"/>
  <c r="E18" i="14"/>
  <c r="G11" i="14"/>
  <c r="F14" i="14"/>
  <c r="F16" i="14" s="1"/>
  <c r="I8" i="14"/>
  <c r="H19" i="14"/>
  <c r="H29" i="14" s="1"/>
  <c r="H54" i="15"/>
  <c r="I14" i="15"/>
  <c r="F18" i="14" l="1"/>
  <c r="F36" i="14"/>
  <c r="H11" i="14"/>
  <c r="G14" i="14"/>
  <c r="G16" i="14" s="1"/>
  <c r="J8" i="14"/>
  <c r="I19" i="14"/>
  <c r="I29" i="14" s="1"/>
  <c r="I54" i="15"/>
  <c r="J14" i="15"/>
  <c r="G18" i="14" l="1"/>
  <c r="G36" i="14"/>
  <c r="I11" i="14"/>
  <c r="H14" i="14"/>
  <c r="H16" i="14" s="1"/>
  <c r="J19" i="14"/>
  <c r="J29" i="14" s="1"/>
  <c r="K8" i="14"/>
  <c r="J54" i="15"/>
  <c r="K14" i="15"/>
  <c r="H36" i="14" l="1"/>
  <c r="H18" i="14"/>
  <c r="J11" i="14"/>
  <c r="I14" i="14"/>
  <c r="I16" i="14" s="1"/>
  <c r="L8" i="14"/>
  <c r="K19" i="14"/>
  <c r="K29" i="14" s="1"/>
  <c r="K54" i="15"/>
  <c r="L14" i="15"/>
  <c r="I36" i="14" l="1"/>
  <c r="I18" i="14"/>
  <c r="K11" i="14"/>
  <c r="J14" i="14"/>
  <c r="J16" i="14" s="1"/>
  <c r="M8" i="14"/>
  <c r="L19" i="14"/>
  <c r="L29" i="14" s="1"/>
  <c r="M14" i="15"/>
  <c r="L54" i="15"/>
  <c r="J18" i="14" l="1"/>
  <c r="J36" i="14"/>
  <c r="L11" i="14"/>
  <c r="K14" i="14"/>
  <c r="K16" i="14" s="1"/>
  <c r="N8" i="14"/>
  <c r="M19" i="14"/>
  <c r="M29" i="14" s="1"/>
  <c r="M54" i="15"/>
  <c r="N14" i="15"/>
  <c r="K36" i="14" l="1"/>
  <c r="K18" i="14"/>
  <c r="M11" i="14"/>
  <c r="L14" i="14"/>
  <c r="L16" i="14" s="1"/>
  <c r="N19" i="14"/>
  <c r="N29" i="14" s="1"/>
  <c r="O8" i="14"/>
  <c r="N54" i="15"/>
  <c r="O14" i="15"/>
  <c r="L18" i="14" l="1"/>
  <c r="L36" i="14"/>
  <c r="N11" i="14"/>
  <c r="M14" i="14"/>
  <c r="M16" i="14" s="1"/>
  <c r="O19" i="14"/>
  <c r="O29" i="14" s="1"/>
  <c r="P8" i="14"/>
  <c r="O54" i="15"/>
  <c r="P14" i="15"/>
  <c r="M36" i="14" l="1"/>
  <c r="M18" i="14"/>
  <c r="O11" i="14"/>
  <c r="N14" i="14"/>
  <c r="N16" i="14" s="1"/>
  <c r="Q8" i="14"/>
  <c r="P19" i="14"/>
  <c r="P29" i="14" s="1"/>
  <c r="P54" i="15"/>
  <c r="Q14" i="15"/>
  <c r="N18" i="14" l="1"/>
  <c r="N36" i="14"/>
  <c r="P11" i="14"/>
  <c r="O14" i="14"/>
  <c r="O16" i="14" s="1"/>
  <c r="R8" i="14"/>
  <c r="Q19" i="14"/>
  <c r="Q29" i="14" s="1"/>
  <c r="Q54" i="15"/>
  <c r="R14" i="15"/>
  <c r="O18" i="14" l="1"/>
  <c r="O36" i="14"/>
  <c r="Q11" i="14"/>
  <c r="P14" i="14"/>
  <c r="P16" i="14" s="1"/>
  <c r="R19" i="14"/>
  <c r="R29" i="14" s="1"/>
  <c r="S8" i="14"/>
  <c r="R54" i="15"/>
  <c r="S14" i="15"/>
  <c r="P36" i="14" l="1"/>
  <c r="P18" i="14"/>
  <c r="R11" i="14"/>
  <c r="Q14" i="14"/>
  <c r="Q16" i="14" s="1"/>
  <c r="T8" i="14"/>
  <c r="S19" i="14"/>
  <c r="S29" i="14" s="1"/>
  <c r="S54" i="15"/>
  <c r="T14" i="15"/>
  <c r="Q36" i="14" l="1"/>
  <c r="Q18" i="14"/>
  <c r="S11" i="14"/>
  <c r="R14" i="14"/>
  <c r="R16" i="14" s="1"/>
  <c r="T19" i="14"/>
  <c r="T29" i="14" s="1"/>
  <c r="U8" i="14"/>
  <c r="U14" i="15"/>
  <c r="T54" i="15"/>
  <c r="R36" i="14" l="1"/>
  <c r="R18" i="14"/>
  <c r="T11" i="14"/>
  <c r="S14" i="14"/>
  <c r="S16" i="14" s="1"/>
  <c r="V8" i="14"/>
  <c r="U19" i="14"/>
  <c r="U29" i="14" s="1"/>
  <c r="U54" i="15"/>
  <c r="V14" i="15"/>
  <c r="S18" i="14" l="1"/>
  <c r="S36" i="14"/>
  <c r="U11" i="14"/>
  <c r="T14" i="14"/>
  <c r="T16" i="14" s="1"/>
  <c r="V19" i="14"/>
  <c r="V29" i="14" s="1"/>
  <c r="W8" i="14"/>
  <c r="V54" i="15"/>
  <c r="W14" i="15"/>
  <c r="T18" i="14" l="1"/>
  <c r="T36" i="14"/>
  <c r="V11" i="14"/>
  <c r="U14" i="14"/>
  <c r="U16" i="14" s="1"/>
  <c r="X8" i="14"/>
  <c r="W19" i="14"/>
  <c r="W29" i="14" s="1"/>
  <c r="W54" i="15"/>
  <c r="X14" i="15"/>
  <c r="U36" i="14" l="1"/>
  <c r="U18" i="14"/>
  <c r="W11" i="14"/>
  <c r="V14" i="14"/>
  <c r="V16" i="14" s="1"/>
  <c r="Y8" i="14"/>
  <c r="X19" i="14"/>
  <c r="X29" i="14" s="1"/>
  <c r="X54" i="15"/>
  <c r="Y14" i="15"/>
  <c r="V18" i="14" l="1"/>
  <c r="V36" i="14"/>
  <c r="X11" i="14"/>
  <c r="W14" i="14"/>
  <c r="W16" i="14" s="1"/>
  <c r="Z8" i="14"/>
  <c r="Y19" i="14"/>
  <c r="Y29" i="14" s="1"/>
  <c r="Y54" i="15"/>
  <c r="Z14" i="15"/>
  <c r="W18" i="14" l="1"/>
  <c r="W36" i="14"/>
  <c r="Y11" i="14"/>
  <c r="X14" i="14"/>
  <c r="X16" i="14" s="1"/>
  <c r="Z19" i="14"/>
  <c r="Z29" i="14" s="1"/>
  <c r="AA8" i="14"/>
  <c r="AA14" i="15"/>
  <c r="Z54" i="15"/>
  <c r="X36" i="14" l="1"/>
  <c r="X18" i="14"/>
  <c r="X25" i="14" s="1"/>
  <c r="X28" i="14" s="1"/>
  <c r="X37" i="14" s="1"/>
  <c r="Z11" i="14"/>
  <c r="Y14" i="14"/>
  <c r="Y16" i="14" s="1"/>
  <c r="AB8" i="14"/>
  <c r="AA19" i="14"/>
  <c r="AA29" i="14" s="1"/>
  <c r="AA54" i="15"/>
  <c r="AB14" i="15"/>
  <c r="Y18" i="14" l="1"/>
  <c r="Y25" i="14" s="1"/>
  <c r="Y28" i="14" s="1"/>
  <c r="Y36" i="14"/>
  <c r="AA11" i="14"/>
  <c r="Z14" i="14"/>
  <c r="Z16" i="14" s="1"/>
  <c r="X41" i="14"/>
  <c r="X39" i="14"/>
  <c r="AC8" i="14"/>
  <c r="AC14" i="15"/>
  <c r="AB54" i="15"/>
  <c r="Z18" i="14" l="1"/>
  <c r="Z25" i="14" s="1"/>
  <c r="Z28" i="14" s="1"/>
  <c r="Z36" i="14"/>
  <c r="AB11" i="14"/>
  <c r="AA14" i="14"/>
  <c r="AA16" i="14" s="1"/>
  <c r="Y37" i="14"/>
  <c r="AD8" i="14"/>
  <c r="AC54" i="15"/>
  <c r="AD14" i="15"/>
  <c r="AA18" i="14" l="1"/>
  <c r="AA25" i="14" s="1"/>
  <c r="AA28" i="14" s="1"/>
  <c r="AA36" i="14"/>
  <c r="AC11" i="14"/>
  <c r="AB14" i="14"/>
  <c r="AB16" i="14" s="1"/>
  <c r="Y41" i="14"/>
  <c r="Y39" i="14"/>
  <c r="Z37" i="14"/>
  <c r="AE8" i="14"/>
  <c r="AD54" i="15"/>
  <c r="AE14" i="15"/>
  <c r="AB36" i="14" l="1"/>
  <c r="AB18" i="14"/>
  <c r="AB25" i="14" s="1"/>
  <c r="AB28" i="14" s="1"/>
  <c r="Z41" i="14"/>
  <c r="Z39" i="14"/>
  <c r="AD11" i="14"/>
  <c r="AC14" i="14"/>
  <c r="AC16" i="14" s="1"/>
  <c r="AA37" i="14"/>
  <c r="AF8" i="14"/>
  <c r="AE54" i="15"/>
  <c r="AF14" i="15"/>
  <c r="AF54" i="15" s="1"/>
  <c r="AB37" i="14" l="1"/>
  <c r="AA41" i="14"/>
  <c r="AA39" i="14"/>
  <c r="AC36" i="14"/>
  <c r="AC18" i="14"/>
  <c r="AC25" i="14" s="1"/>
  <c r="AC28" i="14" s="1"/>
  <c r="AE11" i="14"/>
  <c r="AD14" i="14"/>
  <c r="AD16" i="14" s="1"/>
  <c r="AG8" i="14"/>
  <c r="AC37" i="14" l="1"/>
  <c r="AC39" i="14" s="1"/>
  <c r="AB41" i="14"/>
  <c r="AB39" i="14"/>
  <c r="AC41" i="14"/>
  <c r="AD18" i="14"/>
  <c r="AD25" i="14" s="1"/>
  <c r="AD28" i="14" s="1"/>
  <c r="AD36" i="14"/>
  <c r="AF11" i="14"/>
  <c r="AE14" i="14"/>
  <c r="AE16" i="14" s="1"/>
  <c r="AH8" i="14"/>
  <c r="AD37" i="14" l="1"/>
  <c r="AE18" i="14"/>
  <c r="AE25" i="14" s="1"/>
  <c r="AE28" i="14" s="1"/>
  <c r="AE36" i="14"/>
  <c r="AG11" i="14"/>
  <c r="AF14" i="14"/>
  <c r="AF16" i="14" s="1"/>
  <c r="AI8" i="14"/>
  <c r="AH11" i="14" l="1"/>
  <c r="AG14" i="14"/>
  <c r="AG16" i="14" s="1"/>
  <c r="AE37" i="14"/>
  <c r="AF18" i="14"/>
  <c r="AF25" i="14" s="1"/>
  <c r="AF28" i="14" s="1"/>
  <c r="AF36" i="14"/>
  <c r="AD41" i="14"/>
  <c r="AD39" i="14"/>
  <c r="AJ8" i="14"/>
  <c r="AF37" i="14" l="1"/>
  <c r="AF39" i="14" s="1"/>
  <c r="AE39" i="14"/>
  <c r="AE41" i="14"/>
  <c r="AG36" i="14"/>
  <c r="AG18" i="14"/>
  <c r="AG25" i="14" s="1"/>
  <c r="AG28" i="14" s="1"/>
  <c r="AI11" i="14"/>
  <c r="AH14" i="14"/>
  <c r="AH16" i="14" s="1"/>
  <c r="AK8" i="14"/>
  <c r="AF41" i="14" l="1"/>
  <c r="AG37" i="14"/>
  <c r="AG39" i="14" s="1"/>
  <c r="AH36" i="14"/>
  <c r="AH18" i="14"/>
  <c r="AH25" i="14" s="1"/>
  <c r="AH28" i="14" s="1"/>
  <c r="AJ11" i="14"/>
  <c r="AI14" i="14"/>
  <c r="AI16" i="14" s="1"/>
  <c r="AG41" i="14"/>
  <c r="AL8" i="14"/>
  <c r="AH37" i="14" l="1"/>
  <c r="AH39" i="14" s="1"/>
  <c r="AI36" i="14"/>
  <c r="AI18" i="14"/>
  <c r="AI25" i="14" s="1"/>
  <c r="AI28" i="14" s="1"/>
  <c r="AK11" i="14"/>
  <c r="AJ14" i="14"/>
  <c r="AJ16" i="14" s="1"/>
  <c r="AH41" i="14"/>
  <c r="AM8" i="14"/>
  <c r="AI37" i="14" l="1"/>
  <c r="AI39" i="14" s="1"/>
  <c r="AJ36" i="14"/>
  <c r="AJ18" i="14"/>
  <c r="AJ25" i="14" s="1"/>
  <c r="AJ28" i="14" s="1"/>
  <c r="AL11" i="14"/>
  <c r="AK14" i="14"/>
  <c r="AK16" i="14" s="1"/>
  <c r="AI41" i="14"/>
  <c r="AN8" i="14"/>
  <c r="AJ37" i="14" l="1"/>
  <c r="AJ39" i="14" s="1"/>
  <c r="AK18" i="14"/>
  <c r="AK25" i="14" s="1"/>
  <c r="AK28" i="14" s="1"/>
  <c r="AK36" i="14"/>
  <c r="AM11" i="14"/>
  <c r="AL14" i="14"/>
  <c r="AL16" i="14" s="1"/>
  <c r="AJ41" i="14"/>
  <c r="AO8" i="14"/>
  <c r="AL36" i="14" l="1"/>
  <c r="AL18" i="14"/>
  <c r="AL25" i="14" s="1"/>
  <c r="AL28" i="14" s="1"/>
  <c r="AL37" i="14" s="1"/>
  <c r="AN11" i="14"/>
  <c r="AM14" i="14"/>
  <c r="AM16" i="14" s="1"/>
  <c r="AK37" i="14"/>
  <c r="AP8" i="14"/>
  <c r="AM36" i="14" l="1"/>
  <c r="AM18" i="14"/>
  <c r="AM25" i="14" s="1"/>
  <c r="AM28" i="14" s="1"/>
  <c r="AM37" i="14" s="1"/>
  <c r="AO11" i="14"/>
  <c r="AN14" i="14"/>
  <c r="AN16" i="14" s="1"/>
  <c r="AL41" i="14"/>
  <c r="AL39" i="14"/>
  <c r="AK39" i="14"/>
  <c r="AK41" i="14"/>
  <c r="AN18" i="14" l="1"/>
  <c r="AN25" i="14" s="1"/>
  <c r="AN28" i="14" s="1"/>
  <c r="AN36" i="14"/>
  <c r="AP11" i="14"/>
  <c r="AP14" i="14" s="1"/>
  <c r="AO14" i="14"/>
  <c r="AO16" i="14" s="1"/>
  <c r="AM39" i="14"/>
  <c r="AM41" i="14"/>
  <c r="AO36" i="14" l="1"/>
  <c r="AO18" i="14"/>
  <c r="AO25" i="14" s="1"/>
  <c r="AO28" i="14" s="1"/>
  <c r="AO37" i="14" s="1"/>
  <c r="AP16" i="14"/>
  <c r="AN37" i="14"/>
  <c r="AN41" i="14" l="1"/>
  <c r="AN39" i="14"/>
  <c r="AP18" i="14"/>
  <c r="AP25" i="14" s="1"/>
  <c r="AP28" i="14" s="1"/>
  <c r="AP36" i="14"/>
  <c r="AO39" i="14"/>
  <c r="AO41" i="14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E6" i="7"/>
  <c r="D6" i="7"/>
  <c r="C6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7" i="7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AP37" i="14" l="1"/>
  <c r="AO38" i="1"/>
  <c r="AT38" i="1"/>
  <c r="BB38" i="1"/>
  <c r="BE38" i="1"/>
  <c r="BJ38" i="1"/>
  <c r="BR38" i="1"/>
  <c r="BU38" i="1"/>
  <c r="BZ38" i="1"/>
  <c r="CH38" i="1"/>
  <c r="CK38" i="1"/>
  <c r="CP38" i="1"/>
  <c r="CX38" i="1"/>
  <c r="DA38" i="1"/>
  <c r="DF38" i="1"/>
  <c r="DN38" i="1"/>
  <c r="DQ38" i="1"/>
  <c r="DV38" i="1"/>
  <c r="ED38" i="1"/>
  <c r="EG38" i="1"/>
  <c r="EL38" i="1"/>
  <c r="ET38" i="1"/>
  <c r="EW38" i="1"/>
  <c r="FB38" i="1"/>
  <c r="FJ38" i="1"/>
  <c r="FM38" i="1"/>
  <c r="FR38" i="1"/>
  <c r="FZ38" i="1"/>
  <c r="GC38" i="1"/>
  <c r="GH38" i="1"/>
  <c r="GP38" i="1"/>
  <c r="GS38" i="1"/>
  <c r="GX38" i="1"/>
  <c r="HF38" i="1"/>
  <c r="HI38" i="1"/>
  <c r="HN38" i="1"/>
  <c r="HV38" i="1"/>
  <c r="HY38" i="1"/>
  <c r="ID38" i="1"/>
  <c r="IL38" i="1"/>
  <c r="IO38" i="1"/>
  <c r="IT38" i="1"/>
  <c r="JB38" i="1"/>
  <c r="JE38" i="1"/>
  <c r="JK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AZ37" i="1"/>
  <c r="BH37" i="1"/>
  <c r="BP37" i="1"/>
  <c r="BX37" i="1"/>
  <c r="CF37" i="1"/>
  <c r="CN37" i="1"/>
  <c r="CV37" i="1"/>
  <c r="DD37" i="1"/>
  <c r="DL37" i="1"/>
  <c r="DP37" i="1"/>
  <c r="EB37" i="1"/>
  <c r="EF37" i="1"/>
  <c r="ER37" i="1"/>
  <c r="EV37" i="1"/>
  <c r="FG37" i="1"/>
  <c r="FK37" i="1"/>
  <c r="FW37" i="1"/>
  <c r="GA37" i="1"/>
  <c r="GM37" i="1"/>
  <c r="GQ37" i="1"/>
  <c r="HC37" i="1"/>
  <c r="HG37" i="1"/>
  <c r="HR37" i="1"/>
  <c r="HS37" i="1"/>
  <c r="HZ37" i="1"/>
  <c r="IA37" i="1"/>
  <c r="IH37" i="1"/>
  <c r="II37" i="1"/>
  <c r="IP37" i="1"/>
  <c r="IQ37" i="1"/>
  <c r="IX37" i="1"/>
  <c r="IY37" i="1"/>
  <c r="AM37" i="1"/>
  <c r="AN37" i="1"/>
  <c r="AR37" i="1"/>
  <c r="AU37" i="1"/>
  <c r="AV37" i="1"/>
  <c r="OI42" i="1"/>
  <c r="OJ42" i="1"/>
  <c r="OK42" i="1"/>
  <c r="OK37" i="1" s="1"/>
  <c r="OL42" i="1"/>
  <c r="OM42" i="1"/>
  <c r="ON42" i="1"/>
  <c r="OO42" i="1"/>
  <c r="OO37" i="1" s="1"/>
  <c r="OP42" i="1"/>
  <c r="OQ42" i="1"/>
  <c r="OR42" i="1"/>
  <c r="OS42" i="1"/>
  <c r="OS37" i="1" s="1"/>
  <c r="OT42" i="1"/>
  <c r="OU42" i="1"/>
  <c r="OV42" i="1"/>
  <c r="OW42" i="1"/>
  <c r="OW37" i="1" s="1"/>
  <c r="OX42" i="1"/>
  <c r="OY42" i="1"/>
  <c r="OZ42" i="1"/>
  <c r="PA42" i="1"/>
  <c r="PA37" i="1" s="1"/>
  <c r="PB42" i="1"/>
  <c r="PC42" i="1"/>
  <c r="PD42" i="1"/>
  <c r="PE42" i="1"/>
  <c r="PE37" i="1" s="1"/>
  <c r="PF42" i="1"/>
  <c r="PG42" i="1"/>
  <c r="PH42" i="1"/>
  <c r="PI42" i="1"/>
  <c r="PI37" i="1" s="1"/>
  <c r="PJ42" i="1"/>
  <c r="PK42" i="1"/>
  <c r="PL42" i="1"/>
  <c r="PM42" i="1"/>
  <c r="PM37" i="1" s="1"/>
  <c r="PN42" i="1"/>
  <c r="PO42" i="1"/>
  <c r="PP42" i="1"/>
  <c r="PQ42" i="1"/>
  <c r="PQ37" i="1" s="1"/>
  <c r="PR42" i="1"/>
  <c r="PS42" i="1"/>
  <c r="PT42" i="1"/>
  <c r="PU42" i="1"/>
  <c r="PU37" i="1" s="1"/>
  <c r="PV42" i="1"/>
  <c r="PW42" i="1"/>
  <c r="PX42" i="1"/>
  <c r="PY42" i="1"/>
  <c r="PY37" i="1" s="1"/>
  <c r="PZ42" i="1"/>
  <c r="QA42" i="1"/>
  <c r="QB42" i="1"/>
  <c r="QC42" i="1"/>
  <c r="QC37" i="1" s="1"/>
  <c r="QD42" i="1"/>
  <c r="QE42" i="1"/>
  <c r="QF42" i="1"/>
  <c r="QG42" i="1"/>
  <c r="QG37" i="1" s="1"/>
  <c r="QH42" i="1"/>
  <c r="QI42" i="1"/>
  <c r="QJ42" i="1"/>
  <c r="QK42" i="1"/>
  <c r="QK37" i="1" s="1"/>
  <c r="QL42" i="1"/>
  <c r="QM42" i="1"/>
  <c r="QN42" i="1"/>
  <c r="QO42" i="1"/>
  <c r="QO37" i="1" s="1"/>
  <c r="QP42" i="1"/>
  <c r="QQ42" i="1"/>
  <c r="QR42" i="1"/>
  <c r="QS42" i="1"/>
  <c r="QS37" i="1" s="1"/>
  <c r="QT42" i="1"/>
  <c r="QU42" i="1"/>
  <c r="QV42" i="1"/>
  <c r="QW42" i="1"/>
  <c r="QW37" i="1" s="1"/>
  <c r="QX42" i="1"/>
  <c r="QY42" i="1"/>
  <c r="QZ42" i="1"/>
  <c r="RA42" i="1"/>
  <c r="RA37" i="1" s="1"/>
  <c r="RB42" i="1"/>
  <c r="RC42" i="1"/>
  <c r="RD42" i="1"/>
  <c r="RE42" i="1"/>
  <c r="RE37" i="1" s="1"/>
  <c r="RF42" i="1"/>
  <c r="RG42" i="1"/>
  <c r="RH42" i="1"/>
  <c r="RI42" i="1"/>
  <c r="RI37" i="1" s="1"/>
  <c r="RJ42" i="1"/>
  <c r="RK42" i="1"/>
  <c r="RL42" i="1"/>
  <c r="RM42" i="1"/>
  <c r="RM37" i="1" s="1"/>
  <c r="RN42" i="1"/>
  <c r="RO42" i="1"/>
  <c r="RP42" i="1"/>
  <c r="RQ42" i="1"/>
  <c r="RQ37" i="1" s="1"/>
  <c r="RR42" i="1"/>
  <c r="RS42" i="1"/>
  <c r="RT42" i="1"/>
  <c r="RU42" i="1"/>
  <c r="RU37" i="1" s="1"/>
  <c r="RV42" i="1"/>
  <c r="RW42" i="1"/>
  <c r="RX42" i="1"/>
  <c r="RY42" i="1"/>
  <c r="RY37" i="1" s="1"/>
  <c r="RZ42" i="1"/>
  <c r="SA42" i="1"/>
  <c r="SB42" i="1"/>
  <c r="SC42" i="1"/>
  <c r="SC37" i="1" s="1"/>
  <c r="SD42" i="1"/>
  <c r="SE42" i="1"/>
  <c r="SF42" i="1"/>
  <c r="SG42" i="1"/>
  <c r="SG37" i="1" s="1"/>
  <c r="SH42" i="1"/>
  <c r="SI42" i="1"/>
  <c r="SJ42" i="1"/>
  <c r="SK42" i="1"/>
  <c r="SK37" i="1" s="1"/>
  <c r="SL42" i="1"/>
  <c r="SM42" i="1"/>
  <c r="SN42" i="1"/>
  <c r="SO42" i="1"/>
  <c r="SO37" i="1" s="1"/>
  <c r="SP42" i="1"/>
  <c r="SQ42" i="1"/>
  <c r="SR42" i="1"/>
  <c r="SS42" i="1"/>
  <c r="SS37" i="1" s="1"/>
  <c r="ST42" i="1"/>
  <c r="SU42" i="1"/>
  <c r="SV42" i="1"/>
  <c r="SW42" i="1"/>
  <c r="SW37" i="1" s="1"/>
  <c r="SX42" i="1"/>
  <c r="SY42" i="1"/>
  <c r="SZ42" i="1"/>
  <c r="TA42" i="1"/>
  <c r="TA37" i="1" s="1"/>
  <c r="TB42" i="1"/>
  <c r="TC42" i="1"/>
  <c r="TD42" i="1"/>
  <c r="TE42" i="1"/>
  <c r="TE37" i="1" s="1"/>
  <c r="TF42" i="1"/>
  <c r="TG42" i="1"/>
  <c r="TH42" i="1"/>
  <c r="TI42" i="1"/>
  <c r="TI37" i="1" s="1"/>
  <c r="TJ42" i="1"/>
  <c r="TK42" i="1"/>
  <c r="TL42" i="1"/>
  <c r="TM42" i="1"/>
  <c r="TM37" i="1" s="1"/>
  <c r="TN42" i="1"/>
  <c r="TO42" i="1"/>
  <c r="TP42" i="1"/>
  <c r="TQ42" i="1"/>
  <c r="TQ37" i="1" s="1"/>
  <c r="TR42" i="1"/>
  <c r="TS42" i="1"/>
  <c r="TT42" i="1"/>
  <c r="TU42" i="1"/>
  <c r="TU37" i="1" s="1"/>
  <c r="TV42" i="1"/>
  <c r="TW42" i="1"/>
  <c r="TX42" i="1"/>
  <c r="TY42" i="1"/>
  <c r="TY37" i="1" s="1"/>
  <c r="TZ42" i="1"/>
  <c r="UA42" i="1"/>
  <c r="UB42" i="1"/>
  <c r="UC42" i="1"/>
  <c r="UC37" i="1" s="1"/>
  <c r="UD42" i="1"/>
  <c r="UE42" i="1"/>
  <c r="UF42" i="1"/>
  <c r="UG42" i="1"/>
  <c r="UG37" i="1" s="1"/>
  <c r="UH42" i="1"/>
  <c r="UI42" i="1"/>
  <c r="UJ42" i="1"/>
  <c r="UK42" i="1"/>
  <c r="UK37" i="1" s="1"/>
  <c r="UL42" i="1"/>
  <c r="UM42" i="1"/>
  <c r="UN42" i="1"/>
  <c r="UO42" i="1"/>
  <c r="UO37" i="1" s="1"/>
  <c r="UP42" i="1"/>
  <c r="UQ42" i="1"/>
  <c r="UR42" i="1"/>
  <c r="US42" i="1"/>
  <c r="US37" i="1" s="1"/>
  <c r="UT42" i="1"/>
  <c r="UU42" i="1"/>
  <c r="UV42" i="1"/>
  <c r="UW42" i="1"/>
  <c r="UW37" i="1" s="1"/>
  <c r="UX42" i="1"/>
  <c r="UY42" i="1"/>
  <c r="UZ42" i="1"/>
  <c r="VA42" i="1"/>
  <c r="VA37" i="1" s="1"/>
  <c r="VB42" i="1"/>
  <c r="VC42" i="1"/>
  <c r="VD42" i="1"/>
  <c r="VE42" i="1"/>
  <c r="VE37" i="1" s="1"/>
  <c r="VF42" i="1"/>
  <c r="VG42" i="1"/>
  <c r="VH42" i="1"/>
  <c r="VI42" i="1"/>
  <c r="VI37" i="1" s="1"/>
  <c r="VJ42" i="1"/>
  <c r="VK42" i="1"/>
  <c r="VL42" i="1"/>
  <c r="VM42" i="1"/>
  <c r="VM37" i="1" s="1"/>
  <c r="VN42" i="1"/>
  <c r="VO42" i="1"/>
  <c r="VP42" i="1"/>
  <c r="VQ42" i="1"/>
  <c r="VQ37" i="1" s="1"/>
  <c r="VR42" i="1"/>
  <c r="VS42" i="1"/>
  <c r="VT42" i="1"/>
  <c r="VU42" i="1"/>
  <c r="VU37" i="1" s="1"/>
  <c r="VV42" i="1"/>
  <c r="VW42" i="1"/>
  <c r="VX42" i="1"/>
  <c r="VY42" i="1"/>
  <c r="VY37" i="1" s="1"/>
  <c r="VZ42" i="1"/>
  <c r="WA42" i="1"/>
  <c r="WB42" i="1"/>
  <c r="WC42" i="1"/>
  <c r="WC37" i="1" s="1"/>
  <c r="WD42" i="1"/>
  <c r="WE42" i="1"/>
  <c r="WF42" i="1"/>
  <c r="WG42" i="1"/>
  <c r="WG37" i="1" s="1"/>
  <c r="WH42" i="1"/>
  <c r="WI42" i="1"/>
  <c r="WJ42" i="1"/>
  <c r="WK42" i="1"/>
  <c r="WK37" i="1" s="1"/>
  <c r="WL42" i="1"/>
  <c r="WM42" i="1"/>
  <c r="WN42" i="1"/>
  <c r="WO42" i="1"/>
  <c r="WO37" i="1" s="1"/>
  <c r="WP42" i="1"/>
  <c r="WQ42" i="1"/>
  <c r="WR42" i="1"/>
  <c r="WS42" i="1"/>
  <c r="WS37" i="1" s="1"/>
  <c r="WT42" i="1"/>
  <c r="WU42" i="1"/>
  <c r="WV42" i="1"/>
  <c r="WW42" i="1"/>
  <c r="WW37" i="1" s="1"/>
  <c r="WX42" i="1"/>
  <c r="WY42" i="1"/>
  <c r="WZ42" i="1"/>
  <c r="XA42" i="1"/>
  <c r="XA37" i="1" s="1"/>
  <c r="XB42" i="1"/>
  <c r="XC42" i="1"/>
  <c r="XD42" i="1"/>
  <c r="XE42" i="1"/>
  <c r="XE37" i="1" s="1"/>
  <c r="XF42" i="1"/>
  <c r="XG42" i="1"/>
  <c r="XH42" i="1"/>
  <c r="XI42" i="1"/>
  <c r="XI37" i="1" s="1"/>
  <c r="XJ42" i="1"/>
  <c r="XK42" i="1"/>
  <c r="XL42" i="1"/>
  <c r="XM42" i="1"/>
  <c r="XM37" i="1" s="1"/>
  <c r="OI43" i="1"/>
  <c r="OJ43" i="1"/>
  <c r="OK43" i="1"/>
  <c r="OL43" i="1"/>
  <c r="OM43" i="1"/>
  <c r="ON43" i="1"/>
  <c r="OO43" i="1"/>
  <c r="OP43" i="1"/>
  <c r="OQ43" i="1"/>
  <c r="OR43" i="1"/>
  <c r="OS43" i="1"/>
  <c r="OT43" i="1"/>
  <c r="OU43" i="1"/>
  <c r="OV43" i="1"/>
  <c r="OW43" i="1"/>
  <c r="OX43" i="1"/>
  <c r="OY43" i="1"/>
  <c r="OZ43" i="1"/>
  <c r="PA43" i="1"/>
  <c r="PB43" i="1"/>
  <c r="PC43" i="1"/>
  <c r="PD43" i="1"/>
  <c r="PE43" i="1"/>
  <c r="PF43" i="1"/>
  <c r="PG43" i="1"/>
  <c r="PH43" i="1"/>
  <c r="PI43" i="1"/>
  <c r="PJ43" i="1"/>
  <c r="PK43" i="1"/>
  <c r="PL43" i="1"/>
  <c r="PM43" i="1"/>
  <c r="PN43" i="1"/>
  <c r="PO43" i="1"/>
  <c r="PP43" i="1"/>
  <c r="PQ43" i="1"/>
  <c r="PR43" i="1"/>
  <c r="PS43" i="1"/>
  <c r="PT43" i="1"/>
  <c r="PU43" i="1"/>
  <c r="PV43" i="1"/>
  <c r="PW43" i="1"/>
  <c r="PX43" i="1"/>
  <c r="PY43" i="1"/>
  <c r="PZ43" i="1"/>
  <c r="QA43" i="1"/>
  <c r="QB43" i="1"/>
  <c r="QC43" i="1"/>
  <c r="QD43" i="1"/>
  <c r="QE43" i="1"/>
  <c r="QF43" i="1"/>
  <c r="QG43" i="1"/>
  <c r="QH43" i="1"/>
  <c r="QI43" i="1"/>
  <c r="QJ43" i="1"/>
  <c r="QK43" i="1"/>
  <c r="QL43" i="1"/>
  <c r="QM43" i="1"/>
  <c r="QN43" i="1"/>
  <c r="QO43" i="1"/>
  <c r="QP43" i="1"/>
  <c r="QQ43" i="1"/>
  <c r="QR43" i="1"/>
  <c r="QS43" i="1"/>
  <c r="QT43" i="1"/>
  <c r="QU43" i="1"/>
  <c r="QV43" i="1"/>
  <c r="QW43" i="1"/>
  <c r="QX43" i="1"/>
  <c r="QY43" i="1"/>
  <c r="QZ43" i="1"/>
  <c r="RA43" i="1"/>
  <c r="RB43" i="1"/>
  <c r="RC43" i="1"/>
  <c r="RD43" i="1"/>
  <c r="RE43" i="1"/>
  <c r="RF43" i="1"/>
  <c r="RG43" i="1"/>
  <c r="RH43" i="1"/>
  <c r="RI43" i="1"/>
  <c r="RJ43" i="1"/>
  <c r="RK43" i="1"/>
  <c r="RL43" i="1"/>
  <c r="RM43" i="1"/>
  <c r="RN43" i="1"/>
  <c r="RO43" i="1"/>
  <c r="RP43" i="1"/>
  <c r="RQ43" i="1"/>
  <c r="RR43" i="1"/>
  <c r="RS43" i="1"/>
  <c r="RT43" i="1"/>
  <c r="RU43" i="1"/>
  <c r="RV43" i="1"/>
  <c r="RW43" i="1"/>
  <c r="RX43" i="1"/>
  <c r="RY43" i="1"/>
  <c r="RZ43" i="1"/>
  <c r="SA43" i="1"/>
  <c r="SB43" i="1"/>
  <c r="SC43" i="1"/>
  <c r="SD43" i="1"/>
  <c r="SE43" i="1"/>
  <c r="SF43" i="1"/>
  <c r="SG43" i="1"/>
  <c r="SH43" i="1"/>
  <c r="SI43" i="1"/>
  <c r="SJ43" i="1"/>
  <c r="SK43" i="1"/>
  <c r="SL43" i="1"/>
  <c r="SM43" i="1"/>
  <c r="SN43" i="1"/>
  <c r="SO43" i="1"/>
  <c r="SP43" i="1"/>
  <c r="SQ43" i="1"/>
  <c r="SR43" i="1"/>
  <c r="SS43" i="1"/>
  <c r="ST43" i="1"/>
  <c r="SU43" i="1"/>
  <c r="SV43" i="1"/>
  <c r="SW43" i="1"/>
  <c r="SX43" i="1"/>
  <c r="SY43" i="1"/>
  <c r="SZ43" i="1"/>
  <c r="TA43" i="1"/>
  <c r="TB43" i="1"/>
  <c r="TC43" i="1"/>
  <c r="TD43" i="1"/>
  <c r="TE43" i="1"/>
  <c r="TF43" i="1"/>
  <c r="TG43" i="1"/>
  <c r="TH43" i="1"/>
  <c r="TI43" i="1"/>
  <c r="TJ43" i="1"/>
  <c r="TK43" i="1"/>
  <c r="TL43" i="1"/>
  <c r="TM43" i="1"/>
  <c r="TN43" i="1"/>
  <c r="TO43" i="1"/>
  <c r="TP43" i="1"/>
  <c r="TQ43" i="1"/>
  <c r="TR43" i="1"/>
  <c r="TS43" i="1"/>
  <c r="TT43" i="1"/>
  <c r="TU43" i="1"/>
  <c r="TV43" i="1"/>
  <c r="TW43" i="1"/>
  <c r="TX43" i="1"/>
  <c r="TY43" i="1"/>
  <c r="TZ43" i="1"/>
  <c r="UA43" i="1"/>
  <c r="UB43" i="1"/>
  <c r="UC43" i="1"/>
  <c r="UD43" i="1"/>
  <c r="UE43" i="1"/>
  <c r="UF43" i="1"/>
  <c r="UG43" i="1"/>
  <c r="UH43" i="1"/>
  <c r="UI43" i="1"/>
  <c r="UJ43" i="1"/>
  <c r="UK43" i="1"/>
  <c r="UL43" i="1"/>
  <c r="UM43" i="1"/>
  <c r="UN43" i="1"/>
  <c r="UO43" i="1"/>
  <c r="UP43" i="1"/>
  <c r="UQ43" i="1"/>
  <c r="UR43" i="1"/>
  <c r="US43" i="1"/>
  <c r="UT43" i="1"/>
  <c r="UU43" i="1"/>
  <c r="UV43" i="1"/>
  <c r="UW43" i="1"/>
  <c r="UX43" i="1"/>
  <c r="UY43" i="1"/>
  <c r="UZ43" i="1"/>
  <c r="VA43" i="1"/>
  <c r="VB43" i="1"/>
  <c r="VC43" i="1"/>
  <c r="VD43" i="1"/>
  <c r="VE43" i="1"/>
  <c r="VF43" i="1"/>
  <c r="VG43" i="1"/>
  <c r="VH43" i="1"/>
  <c r="VI43" i="1"/>
  <c r="VJ43" i="1"/>
  <c r="VK43" i="1"/>
  <c r="VL43" i="1"/>
  <c r="VM43" i="1"/>
  <c r="VN43" i="1"/>
  <c r="VO43" i="1"/>
  <c r="VP43" i="1"/>
  <c r="VQ43" i="1"/>
  <c r="VR43" i="1"/>
  <c r="VS43" i="1"/>
  <c r="VT43" i="1"/>
  <c r="VU43" i="1"/>
  <c r="VV43" i="1"/>
  <c r="VW43" i="1"/>
  <c r="VX43" i="1"/>
  <c r="VY43" i="1"/>
  <c r="VZ43" i="1"/>
  <c r="WA43" i="1"/>
  <c r="WB43" i="1"/>
  <c r="WC43" i="1"/>
  <c r="WD43" i="1"/>
  <c r="WE43" i="1"/>
  <c r="WF43" i="1"/>
  <c r="WG43" i="1"/>
  <c r="WH43" i="1"/>
  <c r="WI43" i="1"/>
  <c r="WJ43" i="1"/>
  <c r="WK43" i="1"/>
  <c r="WL43" i="1"/>
  <c r="WM43" i="1"/>
  <c r="WN43" i="1"/>
  <c r="WO43" i="1"/>
  <c r="WP43" i="1"/>
  <c r="WQ43" i="1"/>
  <c r="WR43" i="1"/>
  <c r="WS43" i="1"/>
  <c r="WT43" i="1"/>
  <c r="WU43" i="1"/>
  <c r="WV43" i="1"/>
  <c r="WW43" i="1"/>
  <c r="WX43" i="1"/>
  <c r="WY43" i="1"/>
  <c r="WZ43" i="1"/>
  <c r="XA43" i="1"/>
  <c r="XB43" i="1"/>
  <c r="XC43" i="1"/>
  <c r="XD43" i="1"/>
  <c r="XE43" i="1"/>
  <c r="XF43" i="1"/>
  <c r="XG43" i="1"/>
  <c r="XH43" i="1"/>
  <c r="XI43" i="1"/>
  <c r="XJ43" i="1"/>
  <c r="XK43" i="1"/>
  <c r="XL43" i="1"/>
  <c r="XM43" i="1"/>
  <c r="OI44" i="1"/>
  <c r="OI38" i="1" s="1"/>
  <c r="OJ44" i="1"/>
  <c r="OJ38" i="1" s="1"/>
  <c r="OK44" i="1"/>
  <c r="OL44" i="1"/>
  <c r="OM44" i="1"/>
  <c r="OM38" i="1" s="1"/>
  <c r="ON44" i="1"/>
  <c r="ON38" i="1" s="1"/>
  <c r="OO44" i="1"/>
  <c r="OP44" i="1"/>
  <c r="OQ44" i="1"/>
  <c r="OQ38" i="1" s="1"/>
  <c r="OR44" i="1"/>
  <c r="OR38" i="1" s="1"/>
  <c r="OS44" i="1"/>
  <c r="OT44" i="1"/>
  <c r="OU44" i="1"/>
  <c r="OU38" i="1" s="1"/>
  <c r="OV44" i="1"/>
  <c r="OV38" i="1" s="1"/>
  <c r="OW44" i="1"/>
  <c r="OX44" i="1"/>
  <c r="OY44" i="1"/>
  <c r="OY38" i="1" s="1"/>
  <c r="OZ44" i="1"/>
  <c r="OZ38" i="1" s="1"/>
  <c r="PA44" i="1"/>
  <c r="PB44" i="1"/>
  <c r="PC44" i="1"/>
  <c r="PC38" i="1" s="1"/>
  <c r="PD44" i="1"/>
  <c r="PD38" i="1" s="1"/>
  <c r="PE44" i="1"/>
  <c r="PF44" i="1"/>
  <c r="PG44" i="1"/>
  <c r="PG38" i="1" s="1"/>
  <c r="PH44" i="1"/>
  <c r="PH38" i="1" s="1"/>
  <c r="PI44" i="1"/>
  <c r="PJ44" i="1"/>
  <c r="PK44" i="1"/>
  <c r="PK38" i="1" s="1"/>
  <c r="PL44" i="1"/>
  <c r="PL38" i="1" s="1"/>
  <c r="PM44" i="1"/>
  <c r="PN44" i="1"/>
  <c r="PO44" i="1"/>
  <c r="PO38" i="1" s="1"/>
  <c r="PP44" i="1"/>
  <c r="PP38" i="1" s="1"/>
  <c r="PQ44" i="1"/>
  <c r="PR44" i="1"/>
  <c r="PS44" i="1"/>
  <c r="PS38" i="1" s="1"/>
  <c r="PT44" i="1"/>
  <c r="PT38" i="1" s="1"/>
  <c r="PU44" i="1"/>
  <c r="PV44" i="1"/>
  <c r="PW44" i="1"/>
  <c r="PW38" i="1" s="1"/>
  <c r="PX44" i="1"/>
  <c r="PX38" i="1" s="1"/>
  <c r="PY44" i="1"/>
  <c r="PZ44" i="1"/>
  <c r="QA44" i="1"/>
  <c r="QA38" i="1" s="1"/>
  <c r="QB44" i="1"/>
  <c r="QB38" i="1" s="1"/>
  <c r="QC44" i="1"/>
  <c r="QD44" i="1"/>
  <c r="QE44" i="1"/>
  <c r="QE38" i="1" s="1"/>
  <c r="QF44" i="1"/>
  <c r="QF38" i="1" s="1"/>
  <c r="QG44" i="1"/>
  <c r="QH44" i="1"/>
  <c r="QI44" i="1"/>
  <c r="QI38" i="1" s="1"/>
  <c r="QJ44" i="1"/>
  <c r="QJ38" i="1" s="1"/>
  <c r="QK44" i="1"/>
  <c r="QL44" i="1"/>
  <c r="QM44" i="1"/>
  <c r="QM38" i="1" s="1"/>
  <c r="QN44" i="1"/>
  <c r="QN38" i="1" s="1"/>
  <c r="QO44" i="1"/>
  <c r="QP44" i="1"/>
  <c r="QQ44" i="1"/>
  <c r="QQ38" i="1" s="1"/>
  <c r="QR44" i="1"/>
  <c r="QR38" i="1" s="1"/>
  <c r="QS44" i="1"/>
  <c r="QT44" i="1"/>
  <c r="QU44" i="1"/>
  <c r="QU38" i="1" s="1"/>
  <c r="QV44" i="1"/>
  <c r="QV38" i="1" s="1"/>
  <c r="QW44" i="1"/>
  <c r="QX44" i="1"/>
  <c r="QY44" i="1"/>
  <c r="QY38" i="1" s="1"/>
  <c r="QZ44" i="1"/>
  <c r="QZ38" i="1" s="1"/>
  <c r="RA44" i="1"/>
  <c r="RB44" i="1"/>
  <c r="RC44" i="1"/>
  <c r="RC38" i="1" s="1"/>
  <c r="RD44" i="1"/>
  <c r="RD38" i="1" s="1"/>
  <c r="RE44" i="1"/>
  <c r="RF44" i="1"/>
  <c r="RG44" i="1"/>
  <c r="RG38" i="1" s="1"/>
  <c r="RH44" i="1"/>
  <c r="RH38" i="1" s="1"/>
  <c r="RI44" i="1"/>
  <c r="RJ44" i="1"/>
  <c r="RK44" i="1"/>
  <c r="RK38" i="1" s="1"/>
  <c r="RL44" i="1"/>
  <c r="RL38" i="1" s="1"/>
  <c r="RM44" i="1"/>
  <c r="RN44" i="1"/>
  <c r="RO44" i="1"/>
  <c r="RO38" i="1" s="1"/>
  <c r="RP44" i="1"/>
  <c r="RP38" i="1" s="1"/>
  <c r="RQ44" i="1"/>
  <c r="RR44" i="1"/>
  <c r="RS44" i="1"/>
  <c r="RS38" i="1" s="1"/>
  <c r="RT44" i="1"/>
  <c r="RT38" i="1" s="1"/>
  <c r="RU44" i="1"/>
  <c r="RV44" i="1"/>
  <c r="RW44" i="1"/>
  <c r="RW38" i="1" s="1"/>
  <c r="RX44" i="1"/>
  <c r="RX38" i="1" s="1"/>
  <c r="RY44" i="1"/>
  <c r="RZ44" i="1"/>
  <c r="SA44" i="1"/>
  <c r="SA38" i="1" s="1"/>
  <c r="SB44" i="1"/>
  <c r="SB38" i="1" s="1"/>
  <c r="SC44" i="1"/>
  <c r="SD44" i="1"/>
  <c r="SE44" i="1"/>
  <c r="SE38" i="1" s="1"/>
  <c r="SF44" i="1"/>
  <c r="SF38" i="1" s="1"/>
  <c r="SG44" i="1"/>
  <c r="SH44" i="1"/>
  <c r="SI44" i="1"/>
  <c r="SI38" i="1" s="1"/>
  <c r="SJ44" i="1"/>
  <c r="SJ38" i="1" s="1"/>
  <c r="SK44" i="1"/>
  <c r="SL44" i="1"/>
  <c r="SM44" i="1"/>
  <c r="SM38" i="1" s="1"/>
  <c r="SN44" i="1"/>
  <c r="SN38" i="1" s="1"/>
  <c r="SO44" i="1"/>
  <c r="SP44" i="1"/>
  <c r="SQ44" i="1"/>
  <c r="SQ38" i="1" s="1"/>
  <c r="SR44" i="1"/>
  <c r="SR38" i="1" s="1"/>
  <c r="SS44" i="1"/>
  <c r="ST44" i="1"/>
  <c r="SU44" i="1"/>
  <c r="SU38" i="1" s="1"/>
  <c r="SV44" i="1"/>
  <c r="SV38" i="1" s="1"/>
  <c r="SW44" i="1"/>
  <c r="SX44" i="1"/>
  <c r="SY44" i="1"/>
  <c r="SY38" i="1" s="1"/>
  <c r="SZ44" i="1"/>
  <c r="SZ38" i="1" s="1"/>
  <c r="TA44" i="1"/>
  <c r="TB44" i="1"/>
  <c r="TC44" i="1"/>
  <c r="TC38" i="1" s="1"/>
  <c r="TD44" i="1"/>
  <c r="TD38" i="1" s="1"/>
  <c r="TE44" i="1"/>
  <c r="TF44" i="1"/>
  <c r="TG44" i="1"/>
  <c r="TG38" i="1" s="1"/>
  <c r="TH44" i="1"/>
  <c r="TH38" i="1" s="1"/>
  <c r="TI44" i="1"/>
  <c r="TJ44" i="1"/>
  <c r="TK44" i="1"/>
  <c r="TK38" i="1" s="1"/>
  <c r="TL44" i="1"/>
  <c r="TL38" i="1" s="1"/>
  <c r="TM44" i="1"/>
  <c r="TN44" i="1"/>
  <c r="TO44" i="1"/>
  <c r="TO38" i="1" s="1"/>
  <c r="TP44" i="1"/>
  <c r="TP38" i="1" s="1"/>
  <c r="TQ44" i="1"/>
  <c r="TR44" i="1"/>
  <c r="TS44" i="1"/>
  <c r="TS38" i="1" s="1"/>
  <c r="TT44" i="1"/>
  <c r="TT38" i="1" s="1"/>
  <c r="TU44" i="1"/>
  <c r="TV44" i="1"/>
  <c r="TW44" i="1"/>
  <c r="TW38" i="1" s="1"/>
  <c r="TX44" i="1"/>
  <c r="TX38" i="1" s="1"/>
  <c r="TY44" i="1"/>
  <c r="TZ44" i="1"/>
  <c r="UA44" i="1"/>
  <c r="UA38" i="1" s="1"/>
  <c r="UB44" i="1"/>
  <c r="UB38" i="1" s="1"/>
  <c r="UC44" i="1"/>
  <c r="UD44" i="1"/>
  <c r="UE44" i="1"/>
  <c r="UE38" i="1" s="1"/>
  <c r="UF44" i="1"/>
  <c r="UF38" i="1" s="1"/>
  <c r="UG44" i="1"/>
  <c r="UH44" i="1"/>
  <c r="UI44" i="1"/>
  <c r="UI38" i="1" s="1"/>
  <c r="UJ44" i="1"/>
  <c r="UJ38" i="1" s="1"/>
  <c r="UK44" i="1"/>
  <c r="UL44" i="1"/>
  <c r="UM44" i="1"/>
  <c r="UM38" i="1" s="1"/>
  <c r="UN44" i="1"/>
  <c r="UN38" i="1" s="1"/>
  <c r="UO44" i="1"/>
  <c r="UP44" i="1"/>
  <c r="UQ44" i="1"/>
  <c r="UQ38" i="1" s="1"/>
  <c r="UR44" i="1"/>
  <c r="UR38" i="1" s="1"/>
  <c r="US44" i="1"/>
  <c r="UT44" i="1"/>
  <c r="UU44" i="1"/>
  <c r="UU38" i="1" s="1"/>
  <c r="UV44" i="1"/>
  <c r="UV38" i="1" s="1"/>
  <c r="UW44" i="1"/>
  <c r="UX44" i="1"/>
  <c r="UY44" i="1"/>
  <c r="UY38" i="1" s="1"/>
  <c r="UZ44" i="1"/>
  <c r="UZ38" i="1" s="1"/>
  <c r="VA44" i="1"/>
  <c r="VB44" i="1"/>
  <c r="VC44" i="1"/>
  <c r="VC38" i="1" s="1"/>
  <c r="VD44" i="1"/>
  <c r="VD38" i="1" s="1"/>
  <c r="VE44" i="1"/>
  <c r="VF44" i="1"/>
  <c r="VG44" i="1"/>
  <c r="VG38" i="1" s="1"/>
  <c r="VH44" i="1"/>
  <c r="VH38" i="1" s="1"/>
  <c r="VI44" i="1"/>
  <c r="VJ44" i="1"/>
  <c r="VK44" i="1"/>
  <c r="VK38" i="1" s="1"/>
  <c r="VL44" i="1"/>
  <c r="VL38" i="1" s="1"/>
  <c r="VM44" i="1"/>
  <c r="VN44" i="1"/>
  <c r="VO44" i="1"/>
  <c r="VO38" i="1" s="1"/>
  <c r="VP44" i="1"/>
  <c r="VP38" i="1" s="1"/>
  <c r="VQ44" i="1"/>
  <c r="VR44" i="1"/>
  <c r="VS44" i="1"/>
  <c r="VS38" i="1" s="1"/>
  <c r="VT44" i="1"/>
  <c r="VT38" i="1" s="1"/>
  <c r="VU44" i="1"/>
  <c r="VV44" i="1"/>
  <c r="VW44" i="1"/>
  <c r="VW38" i="1" s="1"/>
  <c r="VX44" i="1"/>
  <c r="VX38" i="1" s="1"/>
  <c r="VY44" i="1"/>
  <c r="VZ44" i="1"/>
  <c r="WA44" i="1"/>
  <c r="WA38" i="1" s="1"/>
  <c r="WB44" i="1"/>
  <c r="WB38" i="1" s="1"/>
  <c r="WC44" i="1"/>
  <c r="WD44" i="1"/>
  <c r="WE44" i="1"/>
  <c r="WE38" i="1" s="1"/>
  <c r="WF44" i="1"/>
  <c r="WF38" i="1" s="1"/>
  <c r="WG44" i="1"/>
  <c r="WH44" i="1"/>
  <c r="WI44" i="1"/>
  <c r="WI38" i="1" s="1"/>
  <c r="WJ44" i="1"/>
  <c r="WJ38" i="1" s="1"/>
  <c r="WK44" i="1"/>
  <c r="WL44" i="1"/>
  <c r="WM44" i="1"/>
  <c r="WM38" i="1" s="1"/>
  <c r="WN44" i="1"/>
  <c r="WN38" i="1" s="1"/>
  <c r="WO44" i="1"/>
  <c r="WP44" i="1"/>
  <c r="WQ44" i="1"/>
  <c r="WQ38" i="1" s="1"/>
  <c r="WR44" i="1"/>
  <c r="WR38" i="1" s="1"/>
  <c r="WS44" i="1"/>
  <c r="WT44" i="1"/>
  <c r="WU44" i="1"/>
  <c r="WU38" i="1" s="1"/>
  <c r="WV44" i="1"/>
  <c r="WV38" i="1" s="1"/>
  <c r="WW44" i="1"/>
  <c r="WX44" i="1"/>
  <c r="WY44" i="1"/>
  <c r="WY38" i="1" s="1"/>
  <c r="WZ44" i="1"/>
  <c r="WZ38" i="1" s="1"/>
  <c r="XA44" i="1"/>
  <c r="XB44" i="1"/>
  <c r="XC44" i="1"/>
  <c r="XC38" i="1" s="1"/>
  <c r="XD44" i="1"/>
  <c r="XD38" i="1" s="1"/>
  <c r="XE44" i="1"/>
  <c r="XF44" i="1"/>
  <c r="XG44" i="1"/>
  <c r="XG38" i="1" s="1"/>
  <c r="XH44" i="1"/>
  <c r="XH38" i="1" s="1"/>
  <c r="XI44" i="1"/>
  <c r="XJ44" i="1"/>
  <c r="XK44" i="1"/>
  <c r="XK38" i="1" s="1"/>
  <c r="XL44" i="1"/>
  <c r="XL38" i="1" s="1"/>
  <c r="XM44" i="1"/>
  <c r="OI45" i="1"/>
  <c r="OJ45" i="1"/>
  <c r="OK45" i="1"/>
  <c r="OL45" i="1"/>
  <c r="OM45" i="1"/>
  <c r="ON45" i="1"/>
  <c r="OO45" i="1"/>
  <c r="OP45" i="1"/>
  <c r="OQ45" i="1"/>
  <c r="OR45" i="1"/>
  <c r="OS45" i="1"/>
  <c r="OT45" i="1"/>
  <c r="OU45" i="1"/>
  <c r="OV45" i="1"/>
  <c r="OW45" i="1"/>
  <c r="OX45" i="1"/>
  <c r="OY45" i="1"/>
  <c r="OZ45" i="1"/>
  <c r="PA45" i="1"/>
  <c r="PB45" i="1"/>
  <c r="PC45" i="1"/>
  <c r="PD45" i="1"/>
  <c r="PE45" i="1"/>
  <c r="PF45" i="1"/>
  <c r="PG45" i="1"/>
  <c r="PH45" i="1"/>
  <c r="PI45" i="1"/>
  <c r="PJ45" i="1"/>
  <c r="PK45" i="1"/>
  <c r="PL45" i="1"/>
  <c r="PM45" i="1"/>
  <c r="PN45" i="1"/>
  <c r="PO45" i="1"/>
  <c r="PP45" i="1"/>
  <c r="PQ45" i="1"/>
  <c r="PR45" i="1"/>
  <c r="PS45" i="1"/>
  <c r="PT45" i="1"/>
  <c r="PU45" i="1"/>
  <c r="PV45" i="1"/>
  <c r="PW45" i="1"/>
  <c r="PX45" i="1"/>
  <c r="PY45" i="1"/>
  <c r="PZ45" i="1"/>
  <c r="QA45" i="1"/>
  <c r="QB45" i="1"/>
  <c r="QC45" i="1"/>
  <c r="QD45" i="1"/>
  <c r="QE45" i="1"/>
  <c r="QF45" i="1"/>
  <c r="QG45" i="1"/>
  <c r="QH45" i="1"/>
  <c r="QI45" i="1"/>
  <c r="QJ45" i="1"/>
  <c r="QK45" i="1"/>
  <c r="QL45" i="1"/>
  <c r="QM45" i="1"/>
  <c r="QN45" i="1"/>
  <c r="QO45" i="1"/>
  <c r="QP45" i="1"/>
  <c r="QQ45" i="1"/>
  <c r="QR45" i="1"/>
  <c r="QS45" i="1"/>
  <c r="QT45" i="1"/>
  <c r="QU45" i="1"/>
  <c r="QV45" i="1"/>
  <c r="QW45" i="1"/>
  <c r="QX45" i="1"/>
  <c r="QY45" i="1"/>
  <c r="QZ45" i="1"/>
  <c r="RA45" i="1"/>
  <c r="RB45" i="1"/>
  <c r="RC45" i="1"/>
  <c r="RD45" i="1"/>
  <c r="RE45" i="1"/>
  <c r="RF45" i="1"/>
  <c r="RG45" i="1"/>
  <c r="RH45" i="1"/>
  <c r="RI45" i="1"/>
  <c r="RJ45" i="1"/>
  <c r="RK45" i="1"/>
  <c r="RL45" i="1"/>
  <c r="RM45" i="1"/>
  <c r="RN45" i="1"/>
  <c r="RO45" i="1"/>
  <c r="RP45" i="1"/>
  <c r="RQ45" i="1"/>
  <c r="RR45" i="1"/>
  <c r="RS45" i="1"/>
  <c r="RT45" i="1"/>
  <c r="RU45" i="1"/>
  <c r="RV45" i="1"/>
  <c r="RW45" i="1"/>
  <c r="RX45" i="1"/>
  <c r="RY45" i="1"/>
  <c r="RZ45" i="1"/>
  <c r="SA45" i="1"/>
  <c r="SB45" i="1"/>
  <c r="SC45" i="1"/>
  <c r="SD45" i="1"/>
  <c r="SE45" i="1"/>
  <c r="SF45" i="1"/>
  <c r="SG45" i="1"/>
  <c r="SH45" i="1"/>
  <c r="SI45" i="1"/>
  <c r="SJ45" i="1"/>
  <c r="SK45" i="1"/>
  <c r="SL45" i="1"/>
  <c r="SM45" i="1"/>
  <c r="SN45" i="1"/>
  <c r="SO45" i="1"/>
  <c r="SP45" i="1"/>
  <c r="SQ45" i="1"/>
  <c r="SR45" i="1"/>
  <c r="SS45" i="1"/>
  <c r="ST45" i="1"/>
  <c r="SU45" i="1"/>
  <c r="SV45" i="1"/>
  <c r="SW45" i="1"/>
  <c r="SX45" i="1"/>
  <c r="SY45" i="1"/>
  <c r="SZ45" i="1"/>
  <c r="TA45" i="1"/>
  <c r="TB45" i="1"/>
  <c r="TC45" i="1"/>
  <c r="TD45" i="1"/>
  <c r="TE45" i="1"/>
  <c r="TF45" i="1"/>
  <c r="TG45" i="1"/>
  <c r="TH45" i="1"/>
  <c r="TI45" i="1"/>
  <c r="TJ45" i="1"/>
  <c r="TK45" i="1"/>
  <c r="TL45" i="1"/>
  <c r="TM45" i="1"/>
  <c r="TN45" i="1"/>
  <c r="TO45" i="1"/>
  <c r="TP45" i="1"/>
  <c r="TQ45" i="1"/>
  <c r="TR45" i="1"/>
  <c r="TS45" i="1"/>
  <c r="TT45" i="1"/>
  <c r="TU45" i="1"/>
  <c r="TV45" i="1"/>
  <c r="TW45" i="1"/>
  <c r="TX45" i="1"/>
  <c r="TY45" i="1"/>
  <c r="TZ45" i="1"/>
  <c r="UA45" i="1"/>
  <c r="UB45" i="1"/>
  <c r="UC45" i="1"/>
  <c r="UD45" i="1"/>
  <c r="UE45" i="1"/>
  <c r="UF45" i="1"/>
  <c r="UG45" i="1"/>
  <c r="UH45" i="1"/>
  <c r="UI45" i="1"/>
  <c r="UJ45" i="1"/>
  <c r="UK45" i="1"/>
  <c r="UL45" i="1"/>
  <c r="UM45" i="1"/>
  <c r="UN45" i="1"/>
  <c r="UO45" i="1"/>
  <c r="UP45" i="1"/>
  <c r="UQ45" i="1"/>
  <c r="UR45" i="1"/>
  <c r="US45" i="1"/>
  <c r="UT45" i="1"/>
  <c r="UU45" i="1"/>
  <c r="UV45" i="1"/>
  <c r="UW45" i="1"/>
  <c r="UX45" i="1"/>
  <c r="UY45" i="1"/>
  <c r="UZ45" i="1"/>
  <c r="VA45" i="1"/>
  <c r="VB45" i="1"/>
  <c r="VC45" i="1"/>
  <c r="VD45" i="1"/>
  <c r="VE45" i="1"/>
  <c r="VF45" i="1"/>
  <c r="VG45" i="1"/>
  <c r="VH45" i="1"/>
  <c r="VI45" i="1"/>
  <c r="VJ45" i="1"/>
  <c r="VK45" i="1"/>
  <c r="VL45" i="1"/>
  <c r="VM45" i="1"/>
  <c r="VN45" i="1"/>
  <c r="VO45" i="1"/>
  <c r="VP45" i="1"/>
  <c r="VQ45" i="1"/>
  <c r="VR45" i="1"/>
  <c r="VS45" i="1"/>
  <c r="VT45" i="1"/>
  <c r="VU45" i="1"/>
  <c r="VV45" i="1"/>
  <c r="VW45" i="1"/>
  <c r="VX45" i="1"/>
  <c r="VY45" i="1"/>
  <c r="VZ45" i="1"/>
  <c r="WA45" i="1"/>
  <c r="WB45" i="1"/>
  <c r="WC45" i="1"/>
  <c r="WD45" i="1"/>
  <c r="WE45" i="1"/>
  <c r="WF45" i="1"/>
  <c r="WG45" i="1"/>
  <c r="WH45" i="1"/>
  <c r="WI45" i="1"/>
  <c r="WJ45" i="1"/>
  <c r="WK45" i="1"/>
  <c r="WL45" i="1"/>
  <c r="WM45" i="1"/>
  <c r="WN45" i="1"/>
  <c r="WO45" i="1"/>
  <c r="WP45" i="1"/>
  <c r="WQ45" i="1"/>
  <c r="WR45" i="1"/>
  <c r="WS45" i="1"/>
  <c r="WT45" i="1"/>
  <c r="WU45" i="1"/>
  <c r="WV45" i="1"/>
  <c r="WW45" i="1"/>
  <c r="WX45" i="1"/>
  <c r="WY45" i="1"/>
  <c r="WZ45" i="1"/>
  <c r="XA45" i="1"/>
  <c r="XB45" i="1"/>
  <c r="XC45" i="1"/>
  <c r="XD45" i="1"/>
  <c r="XE45" i="1"/>
  <c r="XF45" i="1"/>
  <c r="XG45" i="1"/>
  <c r="XH45" i="1"/>
  <c r="XI45" i="1"/>
  <c r="XJ45" i="1"/>
  <c r="XK45" i="1"/>
  <c r="XL45" i="1"/>
  <c r="XM45" i="1"/>
  <c r="OH45" i="1"/>
  <c r="OH44" i="1"/>
  <c r="OH43" i="1"/>
  <c r="OH42" i="1"/>
  <c r="OH37" i="1" s="1"/>
  <c r="AM42" i="1"/>
  <c r="AN42" i="1"/>
  <c r="AO42" i="1"/>
  <c r="AO37" i="1" s="1"/>
  <c r="AP42" i="1"/>
  <c r="AQ42" i="1"/>
  <c r="AR42" i="1"/>
  <c r="AS42" i="1"/>
  <c r="AS37" i="1" s="1"/>
  <c r="AT42" i="1"/>
  <c r="AU42" i="1"/>
  <c r="AV42" i="1"/>
  <c r="AW42" i="1"/>
  <c r="AW37" i="1" s="1"/>
  <c r="AX42" i="1"/>
  <c r="AY42" i="1"/>
  <c r="AZ42" i="1"/>
  <c r="BA42" i="1"/>
  <c r="BA37" i="1" s="1"/>
  <c r="BB42" i="1"/>
  <c r="BC42" i="1"/>
  <c r="BC37" i="1" s="1"/>
  <c r="BD42" i="1"/>
  <c r="BD37" i="1" s="1"/>
  <c r="BE42" i="1"/>
  <c r="BE37" i="1" s="1"/>
  <c r="BF42" i="1"/>
  <c r="BG42" i="1"/>
  <c r="BH42" i="1"/>
  <c r="BI42" i="1"/>
  <c r="BI37" i="1" s="1"/>
  <c r="BJ42" i="1"/>
  <c r="BK42" i="1"/>
  <c r="BK37" i="1" s="1"/>
  <c r="BL42" i="1"/>
  <c r="BL37" i="1" s="1"/>
  <c r="BM42" i="1"/>
  <c r="BM37" i="1" s="1"/>
  <c r="BN42" i="1"/>
  <c r="BO42" i="1"/>
  <c r="BP42" i="1"/>
  <c r="BQ42" i="1"/>
  <c r="BQ37" i="1" s="1"/>
  <c r="BR42" i="1"/>
  <c r="BS42" i="1"/>
  <c r="BS37" i="1" s="1"/>
  <c r="BT42" i="1"/>
  <c r="BT37" i="1" s="1"/>
  <c r="BU42" i="1"/>
  <c r="BU37" i="1" s="1"/>
  <c r="BV42" i="1"/>
  <c r="BW42" i="1"/>
  <c r="BX42" i="1"/>
  <c r="BY42" i="1"/>
  <c r="BY37" i="1" s="1"/>
  <c r="BZ42" i="1"/>
  <c r="CA42" i="1"/>
  <c r="CA37" i="1" s="1"/>
  <c r="CB42" i="1"/>
  <c r="CB37" i="1" s="1"/>
  <c r="CC42" i="1"/>
  <c r="CC37" i="1" s="1"/>
  <c r="CD42" i="1"/>
  <c r="CE42" i="1"/>
  <c r="CF42" i="1"/>
  <c r="CG42" i="1"/>
  <c r="CG37" i="1" s="1"/>
  <c r="CH42" i="1"/>
  <c r="CI42" i="1"/>
  <c r="CI37" i="1" s="1"/>
  <c r="CJ42" i="1"/>
  <c r="CJ37" i="1" s="1"/>
  <c r="CK42" i="1"/>
  <c r="CK37" i="1" s="1"/>
  <c r="CL42" i="1"/>
  <c r="CM42" i="1"/>
  <c r="CN42" i="1"/>
  <c r="CO42" i="1"/>
  <c r="CO37" i="1" s="1"/>
  <c r="CP42" i="1"/>
  <c r="CQ42" i="1"/>
  <c r="CQ37" i="1" s="1"/>
  <c r="CR42" i="1"/>
  <c r="CR37" i="1" s="1"/>
  <c r="CS42" i="1"/>
  <c r="CS37" i="1" s="1"/>
  <c r="CT42" i="1"/>
  <c r="CU42" i="1"/>
  <c r="CV42" i="1"/>
  <c r="CW42" i="1"/>
  <c r="CW37" i="1" s="1"/>
  <c r="CX42" i="1"/>
  <c r="CY42" i="1"/>
  <c r="CY37" i="1" s="1"/>
  <c r="CZ42" i="1"/>
  <c r="CZ37" i="1" s="1"/>
  <c r="DA42" i="1"/>
  <c r="DA37" i="1" s="1"/>
  <c r="DB42" i="1"/>
  <c r="DC42" i="1"/>
  <c r="DD42" i="1"/>
  <c r="DE42" i="1"/>
  <c r="DE37" i="1" s="1"/>
  <c r="DF42" i="1"/>
  <c r="DG42" i="1"/>
  <c r="DG37" i="1" s="1"/>
  <c r="DH42" i="1"/>
  <c r="DH37" i="1" s="1"/>
  <c r="DI42" i="1"/>
  <c r="DI37" i="1" s="1"/>
  <c r="DJ42" i="1"/>
  <c r="DK42" i="1"/>
  <c r="DL42" i="1"/>
  <c r="DM42" i="1"/>
  <c r="DM37" i="1" s="1"/>
  <c r="DN42" i="1"/>
  <c r="DO42" i="1"/>
  <c r="DO37" i="1" s="1"/>
  <c r="DP42" i="1"/>
  <c r="DQ42" i="1"/>
  <c r="DQ37" i="1" s="1"/>
  <c r="DR42" i="1"/>
  <c r="DS42" i="1"/>
  <c r="DS37" i="1" s="1"/>
  <c r="DT42" i="1"/>
  <c r="DT37" i="1" s="1"/>
  <c r="DU42" i="1"/>
  <c r="DU37" i="1" s="1"/>
  <c r="DV42" i="1"/>
  <c r="DW42" i="1"/>
  <c r="DX42" i="1"/>
  <c r="DX37" i="1" s="1"/>
  <c r="DY42" i="1"/>
  <c r="DY37" i="1" s="1"/>
  <c r="DZ42" i="1"/>
  <c r="EA42" i="1"/>
  <c r="EB42" i="1"/>
  <c r="EC42" i="1"/>
  <c r="EC37" i="1" s="1"/>
  <c r="ED42" i="1"/>
  <c r="EE42" i="1"/>
  <c r="EE37" i="1" s="1"/>
  <c r="EF42" i="1"/>
  <c r="EG42" i="1"/>
  <c r="EG37" i="1" s="1"/>
  <c r="EH42" i="1"/>
  <c r="EI42" i="1"/>
  <c r="EI37" i="1" s="1"/>
  <c r="EJ42" i="1"/>
  <c r="EJ37" i="1" s="1"/>
  <c r="EK42" i="1"/>
  <c r="EK37" i="1" s="1"/>
  <c r="EL42" i="1"/>
  <c r="EM42" i="1"/>
  <c r="EN42" i="1"/>
  <c r="EN37" i="1" s="1"/>
  <c r="EO42" i="1"/>
  <c r="EO37" i="1" s="1"/>
  <c r="EP42" i="1"/>
  <c r="EQ42" i="1"/>
  <c r="ER42" i="1"/>
  <c r="ES42" i="1"/>
  <c r="ES37" i="1" s="1"/>
  <c r="ET42" i="1"/>
  <c r="EU42" i="1"/>
  <c r="EU37" i="1" s="1"/>
  <c r="EV42" i="1"/>
  <c r="EW42" i="1"/>
  <c r="EW37" i="1" s="1"/>
  <c r="EX42" i="1"/>
  <c r="EY42" i="1"/>
  <c r="EY37" i="1" s="1"/>
  <c r="EZ42" i="1"/>
  <c r="EZ37" i="1" s="1"/>
  <c r="FA42" i="1"/>
  <c r="FA37" i="1" s="1"/>
  <c r="FB42" i="1"/>
  <c r="FC42" i="1"/>
  <c r="FD42" i="1"/>
  <c r="FD37" i="1" s="1"/>
  <c r="FE42" i="1"/>
  <c r="FE37" i="1" s="1"/>
  <c r="FF42" i="1"/>
  <c r="FG42" i="1"/>
  <c r="FH42" i="1"/>
  <c r="FH37" i="1" s="1"/>
  <c r="FI42" i="1"/>
  <c r="FI37" i="1" s="1"/>
  <c r="FJ42" i="1"/>
  <c r="FK42" i="1"/>
  <c r="FL42" i="1"/>
  <c r="FL37" i="1" s="1"/>
  <c r="FM42" i="1"/>
  <c r="FM37" i="1" s="1"/>
  <c r="FN42" i="1"/>
  <c r="FO42" i="1"/>
  <c r="FP42" i="1"/>
  <c r="FP37" i="1" s="1"/>
  <c r="FQ42" i="1"/>
  <c r="FQ37" i="1" s="1"/>
  <c r="FR42" i="1"/>
  <c r="FS42" i="1"/>
  <c r="FT42" i="1"/>
  <c r="FT37" i="1" s="1"/>
  <c r="FU42" i="1"/>
  <c r="FU37" i="1" s="1"/>
  <c r="FV42" i="1"/>
  <c r="FW42" i="1"/>
  <c r="FX42" i="1"/>
  <c r="FX37" i="1" s="1"/>
  <c r="FY42" i="1"/>
  <c r="FY37" i="1" s="1"/>
  <c r="FZ42" i="1"/>
  <c r="GA42" i="1"/>
  <c r="GB42" i="1"/>
  <c r="GB37" i="1" s="1"/>
  <c r="GC42" i="1"/>
  <c r="GC37" i="1" s="1"/>
  <c r="GD42" i="1"/>
  <c r="GE42" i="1"/>
  <c r="GF42" i="1"/>
  <c r="GF37" i="1" s="1"/>
  <c r="GG42" i="1"/>
  <c r="GG37" i="1" s="1"/>
  <c r="GH42" i="1"/>
  <c r="GI42" i="1"/>
  <c r="GJ42" i="1"/>
  <c r="GJ37" i="1" s="1"/>
  <c r="GK42" i="1"/>
  <c r="GK37" i="1" s="1"/>
  <c r="GL42" i="1"/>
  <c r="GM42" i="1"/>
  <c r="GN42" i="1"/>
  <c r="GN37" i="1" s="1"/>
  <c r="GO42" i="1"/>
  <c r="GO37" i="1" s="1"/>
  <c r="GP42" i="1"/>
  <c r="GQ42" i="1"/>
  <c r="GR42" i="1"/>
  <c r="GR37" i="1" s="1"/>
  <c r="GS42" i="1"/>
  <c r="GS37" i="1" s="1"/>
  <c r="GT42" i="1"/>
  <c r="GU42" i="1"/>
  <c r="GV42" i="1"/>
  <c r="GV37" i="1" s="1"/>
  <c r="GW42" i="1"/>
  <c r="GW37" i="1" s="1"/>
  <c r="GX42" i="1"/>
  <c r="GY42" i="1"/>
  <c r="GZ42" i="1"/>
  <c r="GZ37" i="1" s="1"/>
  <c r="HA42" i="1"/>
  <c r="HA37" i="1" s="1"/>
  <c r="HB42" i="1"/>
  <c r="HC42" i="1"/>
  <c r="HD42" i="1"/>
  <c r="HD37" i="1" s="1"/>
  <c r="HE42" i="1"/>
  <c r="HE37" i="1" s="1"/>
  <c r="HF42" i="1"/>
  <c r="HG42" i="1"/>
  <c r="HH42" i="1"/>
  <c r="HH37" i="1" s="1"/>
  <c r="HI42" i="1"/>
  <c r="HI37" i="1" s="1"/>
  <c r="HJ42" i="1"/>
  <c r="HK42" i="1"/>
  <c r="HL42" i="1"/>
  <c r="HL37" i="1" s="1"/>
  <c r="HM42" i="1"/>
  <c r="HM37" i="1" s="1"/>
  <c r="HN42" i="1"/>
  <c r="HO42" i="1"/>
  <c r="HP42" i="1"/>
  <c r="HP37" i="1" s="1"/>
  <c r="HQ42" i="1"/>
  <c r="HQ37" i="1" s="1"/>
  <c r="HR42" i="1"/>
  <c r="HS42" i="1"/>
  <c r="HT42" i="1"/>
  <c r="HT37" i="1" s="1"/>
  <c r="HU42" i="1"/>
  <c r="HU37" i="1" s="1"/>
  <c r="HV42" i="1"/>
  <c r="HV37" i="1" s="1"/>
  <c r="HW42" i="1"/>
  <c r="HX42" i="1"/>
  <c r="HX37" i="1" s="1"/>
  <c r="HY42" i="1"/>
  <c r="HY37" i="1" s="1"/>
  <c r="HZ42" i="1"/>
  <c r="IA42" i="1"/>
  <c r="IB42" i="1"/>
  <c r="IB37" i="1" s="1"/>
  <c r="IC42" i="1"/>
  <c r="IC37" i="1" s="1"/>
  <c r="ID42" i="1"/>
  <c r="ID37" i="1" s="1"/>
  <c r="IE42" i="1"/>
  <c r="IF42" i="1"/>
  <c r="IF37" i="1" s="1"/>
  <c r="IG42" i="1"/>
  <c r="IG37" i="1" s="1"/>
  <c r="IH42" i="1"/>
  <c r="II42" i="1"/>
  <c r="IJ42" i="1"/>
  <c r="IJ37" i="1" s="1"/>
  <c r="IK42" i="1"/>
  <c r="IK37" i="1" s="1"/>
  <c r="IL42" i="1"/>
  <c r="IL37" i="1" s="1"/>
  <c r="IM42" i="1"/>
  <c r="IN42" i="1"/>
  <c r="IN37" i="1" s="1"/>
  <c r="IO42" i="1"/>
  <c r="IO37" i="1" s="1"/>
  <c r="IP42" i="1"/>
  <c r="IQ42" i="1"/>
  <c r="IR42" i="1"/>
  <c r="IR37" i="1" s="1"/>
  <c r="IS42" i="1"/>
  <c r="IS37" i="1" s="1"/>
  <c r="IT42" i="1"/>
  <c r="IT37" i="1" s="1"/>
  <c r="IU42" i="1"/>
  <c r="IV42" i="1"/>
  <c r="IV37" i="1" s="1"/>
  <c r="IW42" i="1"/>
  <c r="IW37" i="1" s="1"/>
  <c r="IX42" i="1"/>
  <c r="IY42" i="1"/>
  <c r="IZ42" i="1"/>
  <c r="IZ37" i="1" s="1"/>
  <c r="JA42" i="1"/>
  <c r="JA37" i="1" s="1"/>
  <c r="JB42" i="1"/>
  <c r="JB37" i="1" s="1"/>
  <c r="JC42" i="1"/>
  <c r="JD42" i="1"/>
  <c r="JD37" i="1" s="1"/>
  <c r="JE42" i="1"/>
  <c r="JE37" i="1" s="1"/>
  <c r="JF42" i="1"/>
  <c r="JG42" i="1"/>
  <c r="JG37" i="1" s="1"/>
  <c r="JH42" i="1"/>
  <c r="JH37" i="1" s="1"/>
  <c r="JI42" i="1"/>
  <c r="JI37" i="1" s="1"/>
  <c r="JJ42" i="1"/>
  <c r="JJ37" i="1" s="1"/>
  <c r="JK42" i="1"/>
  <c r="JK37" i="1" s="1"/>
  <c r="JL42" i="1"/>
  <c r="JL37" i="1" s="1"/>
  <c r="JM42" i="1"/>
  <c r="JM37" i="1" s="1"/>
  <c r="JN42" i="1"/>
  <c r="JN37" i="1" s="1"/>
  <c r="JO42" i="1"/>
  <c r="JO37" i="1" s="1"/>
  <c r="JP42" i="1"/>
  <c r="JP37" i="1" s="1"/>
  <c r="JQ42" i="1"/>
  <c r="JQ37" i="1" s="1"/>
  <c r="AM43" i="1"/>
  <c r="AN43" i="1"/>
  <c r="AO43" i="1"/>
  <c r="AP43" i="1"/>
  <c r="AQ43" i="1"/>
  <c r="AQ37" i="1" s="1"/>
  <c r="AR43" i="1"/>
  <c r="AS43" i="1"/>
  <c r="AT43" i="1"/>
  <c r="AU43" i="1"/>
  <c r="AV43" i="1"/>
  <c r="AW43" i="1"/>
  <c r="AX43" i="1"/>
  <c r="AY43" i="1"/>
  <c r="AY37" i="1" s="1"/>
  <c r="AZ43" i="1"/>
  <c r="BA43" i="1"/>
  <c r="BB43" i="1"/>
  <c r="BC43" i="1"/>
  <c r="BD43" i="1"/>
  <c r="BE43" i="1"/>
  <c r="BF43" i="1"/>
  <c r="BG43" i="1"/>
  <c r="BG37" i="1" s="1"/>
  <c r="BH43" i="1"/>
  <c r="BI43" i="1"/>
  <c r="BJ43" i="1"/>
  <c r="BK43" i="1"/>
  <c r="BL43" i="1"/>
  <c r="BM43" i="1"/>
  <c r="BN43" i="1"/>
  <c r="BO43" i="1"/>
  <c r="BO37" i="1" s="1"/>
  <c r="BP43" i="1"/>
  <c r="BQ43" i="1"/>
  <c r="BR43" i="1"/>
  <c r="BS43" i="1"/>
  <c r="BT43" i="1"/>
  <c r="BU43" i="1"/>
  <c r="BV43" i="1"/>
  <c r="BW43" i="1"/>
  <c r="BW37" i="1" s="1"/>
  <c r="BX43" i="1"/>
  <c r="BY43" i="1"/>
  <c r="BZ43" i="1"/>
  <c r="CA43" i="1"/>
  <c r="CB43" i="1"/>
  <c r="CC43" i="1"/>
  <c r="CD43" i="1"/>
  <c r="CE43" i="1"/>
  <c r="CE37" i="1" s="1"/>
  <c r="CF43" i="1"/>
  <c r="CG43" i="1"/>
  <c r="CH43" i="1"/>
  <c r="CI43" i="1"/>
  <c r="CJ43" i="1"/>
  <c r="CK43" i="1"/>
  <c r="CL43" i="1"/>
  <c r="CM43" i="1"/>
  <c r="CM37" i="1" s="1"/>
  <c r="CN43" i="1"/>
  <c r="CO43" i="1"/>
  <c r="CP43" i="1"/>
  <c r="CQ43" i="1"/>
  <c r="CR43" i="1"/>
  <c r="CS43" i="1"/>
  <c r="CT43" i="1"/>
  <c r="CU43" i="1"/>
  <c r="CU37" i="1" s="1"/>
  <c r="CV43" i="1"/>
  <c r="CW43" i="1"/>
  <c r="CX43" i="1"/>
  <c r="CY43" i="1"/>
  <c r="CZ43" i="1"/>
  <c r="DA43" i="1"/>
  <c r="DB43" i="1"/>
  <c r="DC43" i="1"/>
  <c r="DC37" i="1" s="1"/>
  <c r="DD43" i="1"/>
  <c r="DE43" i="1"/>
  <c r="DF43" i="1"/>
  <c r="DG43" i="1"/>
  <c r="DH43" i="1"/>
  <c r="DI43" i="1"/>
  <c r="DJ43" i="1"/>
  <c r="DK43" i="1"/>
  <c r="DK37" i="1" s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W37" i="1" s="1"/>
  <c r="DX43" i="1"/>
  <c r="DY43" i="1"/>
  <c r="DZ43" i="1"/>
  <c r="EA43" i="1"/>
  <c r="EA37" i="1" s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M37" i="1" s="1"/>
  <c r="EN43" i="1"/>
  <c r="EO43" i="1"/>
  <c r="EP43" i="1"/>
  <c r="EQ43" i="1"/>
  <c r="EQ37" i="1" s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C37" i="1" s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O37" i="1" s="1"/>
  <c r="FP43" i="1"/>
  <c r="FQ43" i="1"/>
  <c r="FR43" i="1"/>
  <c r="FS43" i="1"/>
  <c r="FS37" i="1" s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E37" i="1" s="1"/>
  <c r="GF43" i="1"/>
  <c r="GG43" i="1"/>
  <c r="GH43" i="1"/>
  <c r="GI43" i="1"/>
  <c r="GI37" i="1" s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U37" i="1" s="1"/>
  <c r="GV43" i="1"/>
  <c r="GW43" i="1"/>
  <c r="GX43" i="1"/>
  <c r="GY43" i="1"/>
  <c r="GY37" i="1" s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K37" i="1" s="1"/>
  <c r="HL43" i="1"/>
  <c r="HM43" i="1"/>
  <c r="HN43" i="1"/>
  <c r="HO43" i="1"/>
  <c r="HO37" i="1" s="1"/>
  <c r="HP43" i="1"/>
  <c r="HQ43" i="1"/>
  <c r="HR43" i="1"/>
  <c r="HS43" i="1"/>
  <c r="HT43" i="1"/>
  <c r="HU43" i="1"/>
  <c r="HV43" i="1"/>
  <c r="HW43" i="1"/>
  <c r="HW37" i="1" s="1"/>
  <c r="HX43" i="1"/>
  <c r="HY43" i="1"/>
  <c r="HZ43" i="1"/>
  <c r="IA43" i="1"/>
  <c r="IB43" i="1"/>
  <c r="IC43" i="1"/>
  <c r="ID43" i="1"/>
  <c r="IE43" i="1"/>
  <c r="IE37" i="1" s="1"/>
  <c r="IF43" i="1"/>
  <c r="IG43" i="1"/>
  <c r="IH43" i="1"/>
  <c r="II43" i="1"/>
  <c r="IJ43" i="1"/>
  <c r="IK43" i="1"/>
  <c r="IL43" i="1"/>
  <c r="IM43" i="1"/>
  <c r="IM37" i="1" s="1"/>
  <c r="IN43" i="1"/>
  <c r="IO43" i="1"/>
  <c r="IP43" i="1"/>
  <c r="IQ43" i="1"/>
  <c r="IR43" i="1"/>
  <c r="IS43" i="1"/>
  <c r="IT43" i="1"/>
  <c r="IU43" i="1"/>
  <c r="IU37" i="1" s="1"/>
  <c r="IV43" i="1"/>
  <c r="IW43" i="1"/>
  <c r="IX43" i="1"/>
  <c r="IY43" i="1"/>
  <c r="IZ43" i="1"/>
  <c r="JA43" i="1"/>
  <c r="JB43" i="1"/>
  <c r="JC43" i="1"/>
  <c r="JC37" i="1" s="1"/>
  <c r="JD43" i="1"/>
  <c r="JE43" i="1"/>
  <c r="JF43" i="1"/>
  <c r="JG43" i="1"/>
  <c r="JH43" i="1"/>
  <c r="JI43" i="1"/>
  <c r="JJ43" i="1"/>
  <c r="JK43" i="1"/>
  <c r="JL43" i="1"/>
  <c r="JM43" i="1"/>
  <c r="JN43" i="1"/>
  <c r="JO43" i="1"/>
  <c r="JP43" i="1"/>
  <c r="JQ43" i="1"/>
  <c r="AM44" i="1"/>
  <c r="AM38" i="1" s="1"/>
  <c r="AN44" i="1"/>
  <c r="AO44" i="1"/>
  <c r="AP44" i="1"/>
  <c r="AP38" i="1" s="1"/>
  <c r="AQ44" i="1"/>
  <c r="AQ38" i="1" s="1"/>
  <c r="AR44" i="1"/>
  <c r="AS44" i="1"/>
  <c r="AS38" i="1" s="1"/>
  <c r="AT44" i="1"/>
  <c r="AU44" i="1"/>
  <c r="AU38" i="1" s="1"/>
  <c r="AV44" i="1"/>
  <c r="AW44" i="1"/>
  <c r="AX44" i="1"/>
  <c r="AX38" i="1" s="1"/>
  <c r="AY44" i="1"/>
  <c r="AY38" i="1" s="1"/>
  <c r="AZ44" i="1"/>
  <c r="BA44" i="1"/>
  <c r="BA38" i="1" s="1"/>
  <c r="BB44" i="1"/>
  <c r="BC44" i="1"/>
  <c r="BC38" i="1" s="1"/>
  <c r="BD44" i="1"/>
  <c r="BE44" i="1"/>
  <c r="BF44" i="1"/>
  <c r="BF38" i="1" s="1"/>
  <c r="BG44" i="1"/>
  <c r="BG38" i="1" s="1"/>
  <c r="BH44" i="1"/>
  <c r="BI44" i="1"/>
  <c r="BI38" i="1" s="1"/>
  <c r="BJ44" i="1"/>
  <c r="BK44" i="1"/>
  <c r="BK38" i="1" s="1"/>
  <c r="BL44" i="1"/>
  <c r="BM44" i="1"/>
  <c r="BN44" i="1"/>
  <c r="BN38" i="1" s="1"/>
  <c r="BO44" i="1"/>
  <c r="BO38" i="1" s="1"/>
  <c r="BP44" i="1"/>
  <c r="BQ44" i="1"/>
  <c r="BQ38" i="1" s="1"/>
  <c r="BR44" i="1"/>
  <c r="BS44" i="1"/>
  <c r="BS38" i="1" s="1"/>
  <c r="BT44" i="1"/>
  <c r="BU44" i="1"/>
  <c r="BV44" i="1"/>
  <c r="BV38" i="1" s="1"/>
  <c r="BW44" i="1"/>
  <c r="BW38" i="1" s="1"/>
  <c r="BX44" i="1"/>
  <c r="BY44" i="1"/>
  <c r="BY38" i="1" s="1"/>
  <c r="BZ44" i="1"/>
  <c r="CA44" i="1"/>
  <c r="CA38" i="1" s="1"/>
  <c r="CB44" i="1"/>
  <c r="CC44" i="1"/>
  <c r="CD44" i="1"/>
  <c r="CD38" i="1" s="1"/>
  <c r="CE44" i="1"/>
  <c r="CE38" i="1" s="1"/>
  <c r="CF44" i="1"/>
  <c r="CG44" i="1"/>
  <c r="CG38" i="1" s="1"/>
  <c r="CH44" i="1"/>
  <c r="CI44" i="1"/>
  <c r="CI38" i="1" s="1"/>
  <c r="CJ44" i="1"/>
  <c r="CK44" i="1"/>
  <c r="CL44" i="1"/>
  <c r="CL38" i="1" s="1"/>
  <c r="CM44" i="1"/>
  <c r="CM38" i="1" s="1"/>
  <c r="CN44" i="1"/>
  <c r="CO44" i="1"/>
  <c r="CO38" i="1" s="1"/>
  <c r="CP44" i="1"/>
  <c r="CQ44" i="1"/>
  <c r="CQ38" i="1" s="1"/>
  <c r="CR44" i="1"/>
  <c r="CS44" i="1"/>
  <c r="CT44" i="1"/>
  <c r="CT38" i="1" s="1"/>
  <c r="CU44" i="1"/>
  <c r="CU38" i="1" s="1"/>
  <c r="CV44" i="1"/>
  <c r="CW44" i="1"/>
  <c r="CW38" i="1" s="1"/>
  <c r="CX44" i="1"/>
  <c r="CY44" i="1"/>
  <c r="CY38" i="1" s="1"/>
  <c r="CZ44" i="1"/>
  <c r="DA44" i="1"/>
  <c r="DB44" i="1"/>
  <c r="DB38" i="1" s="1"/>
  <c r="DC44" i="1"/>
  <c r="DC38" i="1" s="1"/>
  <c r="DD44" i="1"/>
  <c r="DE44" i="1"/>
  <c r="DE38" i="1" s="1"/>
  <c r="DF44" i="1"/>
  <c r="DG44" i="1"/>
  <c r="DG38" i="1" s="1"/>
  <c r="DH44" i="1"/>
  <c r="DI44" i="1"/>
  <c r="DJ44" i="1"/>
  <c r="DJ38" i="1" s="1"/>
  <c r="DK44" i="1"/>
  <c r="DK38" i="1" s="1"/>
  <c r="DL44" i="1"/>
  <c r="DM44" i="1"/>
  <c r="DM38" i="1" s="1"/>
  <c r="DN44" i="1"/>
  <c r="DO44" i="1"/>
  <c r="DO38" i="1" s="1"/>
  <c r="DP44" i="1"/>
  <c r="DQ44" i="1"/>
  <c r="DR44" i="1"/>
  <c r="DR38" i="1" s="1"/>
  <c r="DS44" i="1"/>
  <c r="DS38" i="1" s="1"/>
  <c r="DT44" i="1"/>
  <c r="DU44" i="1"/>
  <c r="DU38" i="1" s="1"/>
  <c r="DV44" i="1"/>
  <c r="DW44" i="1"/>
  <c r="DW38" i="1" s="1"/>
  <c r="DX44" i="1"/>
  <c r="DY44" i="1"/>
  <c r="DZ44" i="1"/>
  <c r="DZ38" i="1" s="1"/>
  <c r="EA44" i="1"/>
  <c r="EA38" i="1" s="1"/>
  <c r="EB44" i="1"/>
  <c r="EC44" i="1"/>
  <c r="EC38" i="1" s="1"/>
  <c r="ED44" i="1"/>
  <c r="EE44" i="1"/>
  <c r="EE38" i="1" s="1"/>
  <c r="EF44" i="1"/>
  <c r="EG44" i="1"/>
  <c r="EH44" i="1"/>
  <c r="EH38" i="1" s="1"/>
  <c r="EI44" i="1"/>
  <c r="EI38" i="1" s="1"/>
  <c r="EJ44" i="1"/>
  <c r="EK44" i="1"/>
  <c r="EK38" i="1" s="1"/>
  <c r="EL44" i="1"/>
  <c r="EM44" i="1"/>
  <c r="EM38" i="1" s="1"/>
  <c r="EN44" i="1"/>
  <c r="EO44" i="1"/>
  <c r="EP44" i="1"/>
  <c r="EP38" i="1" s="1"/>
  <c r="EQ44" i="1"/>
  <c r="EQ38" i="1" s="1"/>
  <c r="ER44" i="1"/>
  <c r="ES44" i="1"/>
  <c r="ES38" i="1" s="1"/>
  <c r="ET44" i="1"/>
  <c r="EU44" i="1"/>
  <c r="EU38" i="1" s="1"/>
  <c r="EV44" i="1"/>
  <c r="EW44" i="1"/>
  <c r="EX44" i="1"/>
  <c r="EX38" i="1" s="1"/>
  <c r="EY44" i="1"/>
  <c r="EY38" i="1" s="1"/>
  <c r="EZ44" i="1"/>
  <c r="FA44" i="1"/>
  <c r="FA38" i="1" s="1"/>
  <c r="FB44" i="1"/>
  <c r="FC44" i="1"/>
  <c r="FC38" i="1" s="1"/>
  <c r="FD44" i="1"/>
  <c r="FE44" i="1"/>
  <c r="FF44" i="1"/>
  <c r="FF38" i="1" s="1"/>
  <c r="FG44" i="1"/>
  <c r="FG38" i="1" s="1"/>
  <c r="FH44" i="1"/>
  <c r="FI44" i="1"/>
  <c r="FI38" i="1" s="1"/>
  <c r="FJ44" i="1"/>
  <c r="FK44" i="1"/>
  <c r="FK38" i="1" s="1"/>
  <c r="FL44" i="1"/>
  <c r="FM44" i="1"/>
  <c r="FN44" i="1"/>
  <c r="FN38" i="1" s="1"/>
  <c r="FO44" i="1"/>
  <c r="FO38" i="1" s="1"/>
  <c r="FP44" i="1"/>
  <c r="FQ44" i="1"/>
  <c r="FQ38" i="1" s="1"/>
  <c r="FR44" i="1"/>
  <c r="FS44" i="1"/>
  <c r="FS38" i="1" s="1"/>
  <c r="FT44" i="1"/>
  <c r="FU44" i="1"/>
  <c r="FV44" i="1"/>
  <c r="FV38" i="1" s="1"/>
  <c r="FW44" i="1"/>
  <c r="FW38" i="1" s="1"/>
  <c r="FX44" i="1"/>
  <c r="FY44" i="1"/>
  <c r="FY38" i="1" s="1"/>
  <c r="FZ44" i="1"/>
  <c r="GA44" i="1"/>
  <c r="GA38" i="1" s="1"/>
  <c r="GB44" i="1"/>
  <c r="GB38" i="1" s="1"/>
  <c r="GC44" i="1"/>
  <c r="GD44" i="1"/>
  <c r="GD38" i="1" s="1"/>
  <c r="GE44" i="1"/>
  <c r="GE38" i="1" s="1"/>
  <c r="GF44" i="1"/>
  <c r="GF38" i="1" s="1"/>
  <c r="GG44" i="1"/>
  <c r="GG38" i="1" s="1"/>
  <c r="GH44" i="1"/>
  <c r="GI44" i="1"/>
  <c r="GI38" i="1" s="1"/>
  <c r="GJ44" i="1"/>
  <c r="GJ38" i="1" s="1"/>
  <c r="GK44" i="1"/>
  <c r="GL44" i="1"/>
  <c r="GL38" i="1" s="1"/>
  <c r="GM44" i="1"/>
  <c r="GM38" i="1" s="1"/>
  <c r="GN44" i="1"/>
  <c r="GN38" i="1" s="1"/>
  <c r="GO44" i="1"/>
  <c r="GO38" i="1" s="1"/>
  <c r="GP44" i="1"/>
  <c r="GQ44" i="1"/>
  <c r="GQ38" i="1" s="1"/>
  <c r="GR44" i="1"/>
  <c r="GR38" i="1" s="1"/>
  <c r="GS44" i="1"/>
  <c r="GT44" i="1"/>
  <c r="GT38" i="1" s="1"/>
  <c r="GU44" i="1"/>
  <c r="GU38" i="1" s="1"/>
  <c r="GV44" i="1"/>
  <c r="GV38" i="1" s="1"/>
  <c r="GW44" i="1"/>
  <c r="GW38" i="1" s="1"/>
  <c r="GX44" i="1"/>
  <c r="GY44" i="1"/>
  <c r="GY38" i="1" s="1"/>
  <c r="GZ44" i="1"/>
  <c r="GZ38" i="1" s="1"/>
  <c r="HA44" i="1"/>
  <c r="HB44" i="1"/>
  <c r="HB38" i="1" s="1"/>
  <c r="HC44" i="1"/>
  <c r="HC38" i="1" s="1"/>
  <c r="HD44" i="1"/>
  <c r="HD38" i="1" s="1"/>
  <c r="HE44" i="1"/>
  <c r="HE38" i="1" s="1"/>
  <c r="HF44" i="1"/>
  <c r="HG44" i="1"/>
  <c r="HG38" i="1" s="1"/>
  <c r="HH44" i="1"/>
  <c r="HH38" i="1" s="1"/>
  <c r="HI44" i="1"/>
  <c r="HJ44" i="1"/>
  <c r="HJ38" i="1" s="1"/>
  <c r="HK44" i="1"/>
  <c r="HK38" i="1" s="1"/>
  <c r="HL44" i="1"/>
  <c r="HL38" i="1" s="1"/>
  <c r="HM44" i="1"/>
  <c r="HM38" i="1" s="1"/>
  <c r="HN44" i="1"/>
  <c r="HO44" i="1"/>
  <c r="HO38" i="1" s="1"/>
  <c r="HP44" i="1"/>
  <c r="HP38" i="1" s="1"/>
  <c r="HQ44" i="1"/>
  <c r="HR44" i="1"/>
  <c r="HR38" i="1" s="1"/>
  <c r="HS44" i="1"/>
  <c r="HS38" i="1" s="1"/>
  <c r="HT44" i="1"/>
  <c r="HT38" i="1" s="1"/>
  <c r="HU44" i="1"/>
  <c r="HU38" i="1" s="1"/>
  <c r="HV44" i="1"/>
  <c r="HW44" i="1"/>
  <c r="HW38" i="1" s="1"/>
  <c r="HX44" i="1"/>
  <c r="HX38" i="1" s="1"/>
  <c r="HY44" i="1"/>
  <c r="HZ44" i="1"/>
  <c r="HZ38" i="1" s="1"/>
  <c r="IA44" i="1"/>
  <c r="IA38" i="1" s="1"/>
  <c r="IB44" i="1"/>
  <c r="IB38" i="1" s="1"/>
  <c r="IC44" i="1"/>
  <c r="IC38" i="1" s="1"/>
  <c r="ID44" i="1"/>
  <c r="IE44" i="1"/>
  <c r="IE38" i="1" s="1"/>
  <c r="IF44" i="1"/>
  <c r="IF38" i="1" s="1"/>
  <c r="IG44" i="1"/>
  <c r="IH44" i="1"/>
  <c r="IH38" i="1" s="1"/>
  <c r="II44" i="1"/>
  <c r="II38" i="1" s="1"/>
  <c r="IJ44" i="1"/>
  <c r="IJ38" i="1" s="1"/>
  <c r="IK44" i="1"/>
  <c r="IK38" i="1" s="1"/>
  <c r="IL44" i="1"/>
  <c r="IM44" i="1"/>
  <c r="IM38" i="1" s="1"/>
  <c r="IN44" i="1"/>
  <c r="IN38" i="1" s="1"/>
  <c r="IO44" i="1"/>
  <c r="IP44" i="1"/>
  <c r="IP38" i="1" s="1"/>
  <c r="IQ44" i="1"/>
  <c r="IQ38" i="1" s="1"/>
  <c r="IR44" i="1"/>
  <c r="IR38" i="1" s="1"/>
  <c r="IS44" i="1"/>
  <c r="IS38" i="1" s="1"/>
  <c r="IT44" i="1"/>
  <c r="IU44" i="1"/>
  <c r="IU38" i="1" s="1"/>
  <c r="IV44" i="1"/>
  <c r="IV38" i="1" s="1"/>
  <c r="IW44" i="1"/>
  <c r="IX44" i="1"/>
  <c r="IX38" i="1" s="1"/>
  <c r="IY44" i="1"/>
  <c r="IY38" i="1" s="1"/>
  <c r="IZ44" i="1"/>
  <c r="IZ38" i="1" s="1"/>
  <c r="JA44" i="1"/>
  <c r="JA38" i="1" s="1"/>
  <c r="JB44" i="1"/>
  <c r="JC44" i="1"/>
  <c r="JC38" i="1" s="1"/>
  <c r="JD44" i="1"/>
  <c r="JD38" i="1" s="1"/>
  <c r="JE44" i="1"/>
  <c r="JF44" i="1"/>
  <c r="JF38" i="1" s="1"/>
  <c r="JG44" i="1"/>
  <c r="JG38" i="1" s="1"/>
  <c r="JH44" i="1"/>
  <c r="JI44" i="1"/>
  <c r="JI38" i="1" s="1"/>
  <c r="JJ44" i="1"/>
  <c r="JJ38" i="1" s="1"/>
  <c r="JK44" i="1"/>
  <c r="JL44" i="1"/>
  <c r="JL38" i="1" s="1"/>
  <c r="JM44" i="1"/>
  <c r="JM38" i="1" s="1"/>
  <c r="JN44" i="1"/>
  <c r="JN38" i="1" s="1"/>
  <c r="JO44" i="1"/>
  <c r="JO38" i="1" s="1"/>
  <c r="JP44" i="1"/>
  <c r="JP38" i="1" s="1"/>
  <c r="JQ44" i="1"/>
  <c r="JQ38" i="1" s="1"/>
  <c r="AM45" i="1"/>
  <c r="AN45" i="1"/>
  <c r="AO45" i="1"/>
  <c r="AP45" i="1"/>
  <c r="AQ45" i="1"/>
  <c r="AR45" i="1"/>
  <c r="AS45" i="1"/>
  <c r="AT45" i="1"/>
  <c r="AU45" i="1"/>
  <c r="AV45" i="1"/>
  <c r="AW45" i="1"/>
  <c r="AW38" i="1" s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M38" i="1" s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C38" i="1" s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S38" i="1" s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I38" i="1" s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Y38" i="1" s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O38" i="1" s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E38" i="1" s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U38" i="1" s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K38" i="1" s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A38" i="1" s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Q38" i="1" s="1"/>
  <c r="HR45" i="1"/>
  <c r="HS45" i="1"/>
  <c r="HT45" i="1"/>
  <c r="HU45" i="1"/>
  <c r="HV45" i="1"/>
  <c r="HW45" i="1"/>
  <c r="HX45" i="1"/>
  <c r="HY45" i="1"/>
  <c r="HZ45" i="1"/>
  <c r="IA45" i="1"/>
  <c r="IB45" i="1"/>
  <c r="IC45" i="1"/>
  <c r="ID45" i="1"/>
  <c r="IE45" i="1"/>
  <c r="IF45" i="1"/>
  <c r="IG45" i="1"/>
  <c r="IG38" i="1" s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W38" i="1" s="1"/>
  <c r="IX45" i="1"/>
  <c r="IY45" i="1"/>
  <c r="IZ45" i="1"/>
  <c r="JA45" i="1"/>
  <c r="JB45" i="1"/>
  <c r="JC45" i="1"/>
  <c r="JD45" i="1"/>
  <c r="JE45" i="1"/>
  <c r="JF45" i="1"/>
  <c r="JG45" i="1"/>
  <c r="JH45" i="1"/>
  <c r="JH38" i="1" s="1"/>
  <c r="JI45" i="1"/>
  <c r="JJ45" i="1"/>
  <c r="JK45" i="1"/>
  <c r="JL45" i="1"/>
  <c r="JM45" i="1"/>
  <c r="JN45" i="1"/>
  <c r="JO45" i="1"/>
  <c r="JP45" i="1"/>
  <c r="JQ45" i="1"/>
  <c r="AL45" i="1"/>
  <c r="AL44" i="1"/>
  <c r="AL38" i="1" s="1"/>
  <c r="AL43" i="1"/>
  <c r="AL42" i="1"/>
  <c r="AL37" i="1" s="1"/>
  <c r="AP41" i="14" l="1"/>
  <c r="AP39" i="14"/>
  <c r="XM38" i="1"/>
  <c r="XI38" i="1"/>
  <c r="XE38" i="1"/>
  <c r="XA38" i="1"/>
  <c r="WW38" i="1"/>
  <c r="WS38" i="1"/>
  <c r="WO38" i="1"/>
  <c r="WK38" i="1"/>
  <c r="WG38" i="1"/>
  <c r="WC38" i="1"/>
  <c r="VY38" i="1"/>
  <c r="VU38" i="1"/>
  <c r="VQ38" i="1"/>
  <c r="VM38" i="1"/>
  <c r="VI38" i="1"/>
  <c r="VE38" i="1"/>
  <c r="VA38" i="1"/>
  <c r="UW38" i="1"/>
  <c r="US38" i="1"/>
  <c r="UO38" i="1"/>
  <c r="UK38" i="1"/>
  <c r="UG38" i="1"/>
  <c r="UC38" i="1"/>
  <c r="TY38" i="1"/>
  <c r="TU38" i="1"/>
  <c r="TQ38" i="1"/>
  <c r="TM38" i="1"/>
  <c r="TI38" i="1"/>
  <c r="TE38" i="1"/>
  <c r="TA38" i="1"/>
  <c r="SW38" i="1"/>
  <c r="SS38" i="1"/>
  <c r="SO38" i="1"/>
  <c r="SK38" i="1"/>
  <c r="SG38" i="1"/>
  <c r="SC38" i="1"/>
  <c r="RY38" i="1"/>
  <c r="RU38" i="1"/>
  <c r="RQ38" i="1"/>
  <c r="RM38" i="1"/>
  <c r="RI38" i="1"/>
  <c r="RE38" i="1"/>
  <c r="RA38" i="1"/>
  <c r="QW38" i="1"/>
  <c r="QS38" i="1"/>
  <c r="QO38" i="1"/>
  <c r="QK38" i="1"/>
  <c r="QG38" i="1"/>
  <c r="QC38" i="1"/>
  <c r="PY38" i="1"/>
  <c r="PU38" i="1"/>
  <c r="PQ38" i="1"/>
  <c r="PM38" i="1"/>
  <c r="PI38" i="1"/>
  <c r="PE38" i="1"/>
  <c r="PA38" i="1"/>
  <c r="OW38" i="1"/>
  <c r="OS38" i="1"/>
  <c r="OO38" i="1"/>
  <c r="OK38" i="1"/>
  <c r="OH38" i="1"/>
  <c r="XJ38" i="1"/>
  <c r="XF38" i="1"/>
  <c r="XB38" i="1"/>
  <c r="WX38" i="1"/>
  <c r="WT38" i="1"/>
  <c r="WP38" i="1"/>
  <c r="WL38" i="1"/>
  <c r="WH38" i="1"/>
  <c r="WD38" i="1"/>
  <c r="VZ38" i="1"/>
  <c r="VV38" i="1"/>
  <c r="VR38" i="1"/>
  <c r="VN38" i="1"/>
  <c r="VJ38" i="1"/>
  <c r="VF38" i="1"/>
  <c r="VB38" i="1"/>
  <c r="UX38" i="1"/>
  <c r="UT38" i="1"/>
  <c r="UP38" i="1"/>
  <c r="UL38" i="1"/>
  <c r="UH38" i="1"/>
  <c r="UD38" i="1"/>
  <c r="TZ38" i="1"/>
  <c r="TV38" i="1"/>
  <c r="TR38" i="1"/>
  <c r="TN38" i="1"/>
  <c r="TJ38" i="1"/>
  <c r="TF38" i="1"/>
  <c r="TB38" i="1"/>
  <c r="SX38" i="1"/>
  <c r="ST38" i="1"/>
  <c r="SP38" i="1"/>
  <c r="SL38" i="1"/>
  <c r="SH38" i="1"/>
  <c r="XK37" i="1"/>
  <c r="XG37" i="1"/>
  <c r="XC37" i="1"/>
  <c r="WY37" i="1"/>
  <c r="WU37" i="1"/>
  <c r="WQ37" i="1"/>
  <c r="WM37" i="1"/>
  <c r="WI37" i="1"/>
  <c r="WE37" i="1"/>
  <c r="WA37" i="1"/>
  <c r="VW37" i="1"/>
  <c r="VS37" i="1"/>
  <c r="VO37" i="1"/>
  <c r="VK37" i="1"/>
  <c r="VG37" i="1"/>
  <c r="VC37" i="1"/>
  <c r="UY37" i="1"/>
  <c r="UU37" i="1"/>
  <c r="UQ37" i="1"/>
  <c r="UM37" i="1"/>
  <c r="UI37" i="1"/>
  <c r="UE37" i="1"/>
  <c r="UA37" i="1"/>
  <c r="TW37" i="1"/>
  <c r="TS37" i="1"/>
  <c r="TO37" i="1"/>
  <c r="TK37" i="1"/>
  <c r="TG37" i="1"/>
  <c r="TC37" i="1"/>
  <c r="SY37" i="1"/>
  <c r="SU37" i="1"/>
  <c r="SQ37" i="1"/>
  <c r="SM37" i="1"/>
  <c r="SI37" i="1"/>
  <c r="SE37" i="1"/>
  <c r="SA37" i="1"/>
  <c r="RW37" i="1"/>
  <c r="RS37" i="1"/>
  <c r="RO37" i="1"/>
  <c r="RK37" i="1"/>
  <c r="RG37" i="1"/>
  <c r="RC37" i="1"/>
  <c r="QY37" i="1"/>
  <c r="QU37" i="1"/>
  <c r="QQ37" i="1"/>
  <c r="QM37" i="1"/>
  <c r="QI37" i="1"/>
  <c r="QE37" i="1"/>
  <c r="QA37" i="1"/>
  <c r="PW37" i="1"/>
  <c r="PS37" i="1"/>
  <c r="PO37" i="1"/>
  <c r="PK37" i="1"/>
  <c r="PG37" i="1"/>
  <c r="PC37" i="1"/>
  <c r="OY37" i="1"/>
  <c r="OU37" i="1"/>
  <c r="OQ37" i="1"/>
  <c r="OM37" i="1"/>
  <c r="OI37" i="1"/>
  <c r="XJ37" i="1"/>
  <c r="XF37" i="1"/>
  <c r="XB37" i="1"/>
  <c r="WX37" i="1"/>
  <c r="WT37" i="1"/>
  <c r="WP37" i="1"/>
  <c r="WL37" i="1"/>
  <c r="WH37" i="1"/>
  <c r="WD37" i="1"/>
  <c r="VZ37" i="1"/>
  <c r="VV37" i="1"/>
  <c r="VR37" i="1"/>
  <c r="VN37" i="1"/>
  <c r="VJ37" i="1"/>
  <c r="VF37" i="1"/>
  <c r="VB37" i="1"/>
  <c r="UX37" i="1"/>
  <c r="UT37" i="1"/>
  <c r="UP37" i="1"/>
  <c r="UL37" i="1"/>
  <c r="UH37" i="1"/>
  <c r="UD37" i="1"/>
  <c r="TZ37" i="1"/>
  <c r="TV37" i="1"/>
  <c r="TR37" i="1"/>
  <c r="TN37" i="1"/>
  <c r="TJ37" i="1"/>
  <c r="TF37" i="1"/>
  <c r="TB37" i="1"/>
  <c r="SX37" i="1"/>
  <c r="ST37" i="1"/>
  <c r="SP37" i="1"/>
  <c r="SL37" i="1"/>
  <c r="SH37" i="1"/>
  <c r="SD37" i="1"/>
  <c r="RZ37" i="1"/>
  <c r="RV37" i="1"/>
  <c r="RR37" i="1"/>
  <c r="RN37" i="1"/>
  <c r="RJ37" i="1"/>
  <c r="RF37" i="1"/>
  <c r="RB37" i="1"/>
  <c r="QX37" i="1"/>
  <c r="QT37" i="1"/>
  <c r="QP37" i="1"/>
  <c r="QL37" i="1"/>
  <c r="QH37" i="1"/>
  <c r="QD37" i="1"/>
  <c r="PZ37" i="1"/>
  <c r="PV37" i="1"/>
  <c r="PR37" i="1"/>
  <c r="PN37" i="1"/>
  <c r="PJ37" i="1"/>
  <c r="PF37" i="1"/>
  <c r="PB37" i="1"/>
  <c r="OX37" i="1"/>
  <c r="OT37" i="1"/>
  <c r="OP37" i="1"/>
  <c r="OL37" i="1"/>
  <c r="SD38" i="1"/>
  <c r="RZ38" i="1"/>
  <c r="RV38" i="1"/>
  <c r="RR38" i="1"/>
  <c r="RN38" i="1"/>
  <c r="RJ38" i="1"/>
  <c r="RF38" i="1"/>
  <c r="RB38" i="1"/>
  <c r="QX38" i="1"/>
  <c r="QT38" i="1"/>
  <c r="QP38" i="1"/>
  <c r="QL38" i="1"/>
  <c r="QH38" i="1"/>
  <c r="QD38" i="1"/>
  <c r="PZ38" i="1"/>
  <c r="PV38" i="1"/>
  <c r="PR38" i="1"/>
  <c r="PN38" i="1"/>
  <c r="PJ38" i="1"/>
  <c r="PF38" i="1"/>
  <c r="PB38" i="1"/>
  <c r="OX38" i="1"/>
  <c r="OT38" i="1"/>
  <c r="OP38" i="1"/>
  <c r="OL38" i="1"/>
  <c r="XL37" i="1"/>
  <c r="XH37" i="1"/>
  <c r="XD37" i="1"/>
  <c r="WZ37" i="1"/>
  <c r="WV37" i="1"/>
  <c r="WR37" i="1"/>
  <c r="WN37" i="1"/>
  <c r="WJ37" i="1"/>
  <c r="WF37" i="1"/>
  <c r="WB37" i="1"/>
  <c r="VX37" i="1"/>
  <c r="VT37" i="1"/>
  <c r="VP37" i="1"/>
  <c r="VL37" i="1"/>
  <c r="VH37" i="1"/>
  <c r="VD37" i="1"/>
  <c r="UZ37" i="1"/>
  <c r="UV37" i="1"/>
  <c r="UR37" i="1"/>
  <c r="UN37" i="1"/>
  <c r="UJ37" i="1"/>
  <c r="UF37" i="1"/>
  <c r="UB37" i="1"/>
  <c r="TX37" i="1"/>
  <c r="TT37" i="1"/>
  <c r="TP37" i="1"/>
  <c r="TL37" i="1"/>
  <c r="TH37" i="1"/>
  <c r="TD37" i="1"/>
  <c r="SZ37" i="1"/>
  <c r="SV37" i="1"/>
  <c r="SR37" i="1"/>
  <c r="SN37" i="1"/>
  <c r="SJ37" i="1"/>
  <c r="SF37" i="1"/>
  <c r="SB37" i="1"/>
  <c r="RX37" i="1"/>
  <c r="RT37" i="1"/>
  <c r="RP37" i="1"/>
  <c r="RL37" i="1"/>
  <c r="RH37" i="1"/>
  <c r="RD37" i="1"/>
  <c r="QZ37" i="1"/>
  <c r="QV37" i="1"/>
  <c r="QR37" i="1"/>
  <c r="QN37" i="1"/>
  <c r="QJ37" i="1"/>
  <c r="QF37" i="1"/>
  <c r="QB37" i="1"/>
  <c r="PX37" i="1"/>
  <c r="PT37" i="1"/>
  <c r="PP37" i="1"/>
  <c r="PL37" i="1"/>
  <c r="PH37" i="1"/>
  <c r="PD37" i="1"/>
  <c r="OZ37" i="1"/>
  <c r="OV37" i="1"/>
  <c r="OR37" i="1"/>
  <c r="ON37" i="1"/>
  <c r="OJ37" i="1"/>
  <c r="JF37" i="1"/>
  <c r="FX38" i="1"/>
  <c r="FT38" i="1"/>
  <c r="FP38" i="1"/>
  <c r="FL38" i="1"/>
  <c r="FH38" i="1"/>
  <c r="FD38" i="1"/>
  <c r="EZ38" i="1"/>
  <c r="EV38" i="1"/>
  <c r="ER38" i="1"/>
  <c r="EN38" i="1"/>
  <c r="EJ38" i="1"/>
  <c r="EF38" i="1"/>
  <c r="EB38" i="1"/>
  <c r="DX38" i="1"/>
  <c r="DT38" i="1"/>
  <c r="DP38" i="1"/>
  <c r="DL38" i="1"/>
  <c r="DH38" i="1"/>
  <c r="DD38" i="1"/>
  <c r="CZ38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HN37" i="1"/>
  <c r="HJ37" i="1"/>
  <c r="HF37" i="1"/>
  <c r="HB37" i="1"/>
  <c r="GX37" i="1"/>
  <c r="GT37" i="1"/>
  <c r="GP37" i="1"/>
  <c r="GL37" i="1"/>
  <c r="GH37" i="1"/>
  <c r="GD37" i="1"/>
  <c r="FZ37" i="1"/>
  <c r="FV37" i="1"/>
  <c r="FR37" i="1"/>
  <c r="FN37" i="1"/>
  <c r="FJ37" i="1"/>
  <c r="FF37" i="1"/>
  <c r="FB37" i="1"/>
  <c r="EX37" i="1"/>
  <c r="ET37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G26" i="4"/>
  <c r="G27" i="4"/>
  <c r="G28" i="4"/>
  <c r="G2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6" i="4"/>
  <c r="AL35" i="1" l="1"/>
  <c r="O25" i="7"/>
  <c r="K25" i="7"/>
  <c r="G25" i="7"/>
  <c r="E25" i="7"/>
  <c r="D25" i="7"/>
  <c r="C25" i="7"/>
  <c r="O24" i="7"/>
  <c r="K24" i="7"/>
  <c r="G24" i="7"/>
  <c r="O23" i="7"/>
  <c r="K23" i="7"/>
  <c r="G23" i="7"/>
  <c r="O22" i="7"/>
  <c r="K22" i="7"/>
  <c r="G22" i="7"/>
  <c r="O21" i="7"/>
  <c r="K21" i="7"/>
  <c r="G21" i="7"/>
  <c r="O20" i="7"/>
  <c r="K20" i="7"/>
  <c r="G20" i="7"/>
  <c r="O19" i="7"/>
  <c r="K19" i="7"/>
  <c r="G19" i="7"/>
  <c r="O18" i="7"/>
  <c r="K18" i="7"/>
  <c r="G18" i="7"/>
  <c r="O17" i="7"/>
  <c r="K17" i="7"/>
  <c r="G17" i="7"/>
  <c r="O16" i="7"/>
  <c r="K16" i="7"/>
  <c r="G16" i="7"/>
  <c r="O15" i="7"/>
  <c r="K15" i="7"/>
  <c r="G15" i="7"/>
  <c r="O14" i="7"/>
  <c r="K14" i="7"/>
  <c r="G14" i="7"/>
  <c r="O13" i="7"/>
  <c r="K13" i="7"/>
  <c r="G13" i="7"/>
  <c r="O12" i="7"/>
  <c r="K12" i="7"/>
  <c r="G12" i="7"/>
  <c r="O11" i="7"/>
  <c r="K11" i="7"/>
  <c r="G11" i="7"/>
  <c r="O10" i="7"/>
  <c r="K10" i="7"/>
  <c r="G10" i="7"/>
  <c r="O9" i="7"/>
  <c r="K9" i="7"/>
  <c r="G9" i="7"/>
  <c r="O8" i="7"/>
  <c r="K8" i="7"/>
  <c r="G8" i="7"/>
  <c r="O7" i="7"/>
  <c r="K7" i="7"/>
  <c r="G7" i="7"/>
  <c r="O6" i="7"/>
  <c r="K6" i="7"/>
  <c r="G6" i="7"/>
  <c r="XM28" i="2" l="1"/>
  <c r="XL28" i="2"/>
  <c r="XK28" i="2"/>
  <c r="XJ28" i="2"/>
  <c r="XI28" i="2"/>
  <c r="XH28" i="2"/>
  <c r="XG28" i="2"/>
  <c r="XF28" i="2"/>
  <c r="XE28" i="2"/>
  <c r="XD28" i="2"/>
  <c r="XC28" i="2"/>
  <c r="XB28" i="2"/>
  <c r="XA28" i="2"/>
  <c r="WZ28" i="2"/>
  <c r="WY28" i="2"/>
  <c r="WX28" i="2"/>
  <c r="WW28" i="2"/>
  <c r="WV28" i="2"/>
  <c r="WU28" i="2"/>
  <c r="WT28" i="2"/>
  <c r="WS28" i="2"/>
  <c r="WR28" i="2"/>
  <c r="WQ28" i="2"/>
  <c r="WP28" i="2"/>
  <c r="WO28" i="2"/>
  <c r="WN28" i="2"/>
  <c r="WM28" i="2"/>
  <c r="WL28" i="2"/>
  <c r="WK28" i="2"/>
  <c r="WJ28" i="2"/>
  <c r="WI28" i="2"/>
  <c r="WH28" i="2"/>
  <c r="WG28" i="2"/>
  <c r="WF28" i="2"/>
  <c r="WE28" i="2"/>
  <c r="WD28" i="2"/>
  <c r="WC28" i="2"/>
  <c r="WB28" i="2"/>
  <c r="WA28" i="2"/>
  <c r="VZ28" i="2"/>
  <c r="VY28" i="2"/>
  <c r="VX28" i="2"/>
  <c r="VW28" i="2"/>
  <c r="VV28" i="2"/>
  <c r="VU28" i="2"/>
  <c r="VT28" i="2"/>
  <c r="VS28" i="2"/>
  <c r="VR28" i="2"/>
  <c r="VQ28" i="2"/>
  <c r="VP28" i="2"/>
  <c r="VO28" i="2"/>
  <c r="VN28" i="2"/>
  <c r="VM28" i="2"/>
  <c r="VL28" i="2"/>
  <c r="VK28" i="2"/>
  <c r="VJ28" i="2"/>
  <c r="VI28" i="2"/>
  <c r="VH28" i="2"/>
  <c r="VG28" i="2"/>
  <c r="VF28" i="2"/>
  <c r="VE28" i="2"/>
  <c r="VD28" i="2"/>
  <c r="VC28" i="2"/>
  <c r="VB28" i="2"/>
  <c r="VA28" i="2"/>
  <c r="UZ28" i="2"/>
  <c r="UY28" i="2"/>
  <c r="UX28" i="2"/>
  <c r="UW28" i="2"/>
  <c r="UV28" i="2"/>
  <c r="UU28" i="2"/>
  <c r="UT28" i="2"/>
  <c r="US28" i="2"/>
  <c r="UR28" i="2"/>
  <c r="UQ28" i="2"/>
  <c r="UP28" i="2"/>
  <c r="UO28" i="2"/>
  <c r="UN28" i="2"/>
  <c r="UM28" i="2"/>
  <c r="UL28" i="2"/>
  <c r="UK28" i="2"/>
  <c r="UJ28" i="2"/>
  <c r="UI28" i="2"/>
  <c r="UH28" i="2"/>
  <c r="UG28" i="2"/>
  <c r="UF28" i="2"/>
  <c r="UE28" i="2"/>
  <c r="UD28" i="2"/>
  <c r="UC28" i="2"/>
  <c r="UB28" i="2"/>
  <c r="UA28" i="2"/>
  <c r="TZ28" i="2"/>
  <c r="TY28" i="2"/>
  <c r="TX28" i="2"/>
  <c r="TW28" i="2"/>
  <c r="TV28" i="2"/>
  <c r="TU28" i="2"/>
  <c r="TT28" i="2"/>
  <c r="TS28" i="2"/>
  <c r="TR28" i="2"/>
  <c r="TQ28" i="2"/>
  <c r="TP28" i="2"/>
  <c r="TO28" i="2"/>
  <c r="TN28" i="2"/>
  <c r="TM28" i="2"/>
  <c r="TL28" i="2"/>
  <c r="TK28" i="2"/>
  <c r="TJ28" i="2"/>
  <c r="TI28" i="2"/>
  <c r="TH28" i="2"/>
  <c r="TG28" i="2"/>
  <c r="TF28" i="2"/>
  <c r="TE28" i="2"/>
  <c r="TD28" i="2"/>
  <c r="TC28" i="2"/>
  <c r="TB28" i="2"/>
  <c r="TA28" i="2"/>
  <c r="SZ28" i="2"/>
  <c r="SY28" i="2"/>
  <c r="SX28" i="2"/>
  <c r="SW28" i="2"/>
  <c r="SV28" i="2"/>
  <c r="SU28" i="2"/>
  <c r="ST28" i="2"/>
  <c r="SS28" i="2"/>
  <c r="SR28" i="2"/>
  <c r="SQ28" i="2"/>
  <c r="SP28" i="2"/>
  <c r="SO28" i="2"/>
  <c r="SN28" i="2"/>
  <c r="SM28" i="2"/>
  <c r="SL28" i="2"/>
  <c r="SK28" i="2"/>
  <c r="SJ28" i="2"/>
  <c r="SI28" i="2"/>
  <c r="SH28" i="2"/>
  <c r="SG28" i="2"/>
  <c r="SF28" i="2"/>
  <c r="SE28" i="2"/>
  <c r="SD28" i="2"/>
  <c r="SC28" i="2"/>
  <c r="SB28" i="2"/>
  <c r="SA28" i="2"/>
  <c r="RZ28" i="2"/>
  <c r="RY28" i="2"/>
  <c r="RX28" i="2"/>
  <c r="RW28" i="2"/>
  <c r="RV28" i="2"/>
  <c r="RU28" i="2"/>
  <c r="RT28" i="2"/>
  <c r="RS28" i="2"/>
  <c r="RR28" i="2"/>
  <c r="RQ28" i="2"/>
  <c r="RP28" i="2"/>
  <c r="RO28" i="2"/>
  <c r="RN28" i="2"/>
  <c r="RM28" i="2"/>
  <c r="RL28" i="2"/>
  <c r="RK28" i="2"/>
  <c r="RJ28" i="2"/>
  <c r="RI28" i="2"/>
  <c r="RH28" i="2"/>
  <c r="RG28" i="2"/>
  <c r="RF28" i="2"/>
  <c r="RE28" i="2"/>
  <c r="RD28" i="2"/>
  <c r="RC28" i="2"/>
  <c r="RB28" i="2"/>
  <c r="RA28" i="2"/>
  <c r="QZ28" i="2"/>
  <c r="QY28" i="2"/>
  <c r="QX28" i="2"/>
  <c r="QW28" i="2"/>
  <c r="QV28" i="2"/>
  <c r="QU28" i="2"/>
  <c r="QT28" i="2"/>
  <c r="QS28" i="2"/>
  <c r="QR28" i="2"/>
  <c r="QQ28" i="2"/>
  <c r="QP28" i="2"/>
  <c r="QO28" i="2"/>
  <c r="QN28" i="2"/>
  <c r="QM28" i="2"/>
  <c r="QL28" i="2"/>
  <c r="QK28" i="2"/>
  <c r="QJ28" i="2"/>
  <c r="QI28" i="2"/>
  <c r="QH28" i="2"/>
  <c r="QG28" i="2"/>
  <c r="QF28" i="2"/>
  <c r="QE28" i="2"/>
  <c r="QD28" i="2"/>
  <c r="QC28" i="2"/>
  <c r="QB28" i="2"/>
  <c r="QA28" i="2"/>
  <c r="PZ28" i="2"/>
  <c r="PY28" i="2"/>
  <c r="PX28" i="2"/>
  <c r="PW28" i="2"/>
  <c r="PV28" i="2"/>
  <c r="PU28" i="2"/>
  <c r="PT28" i="2"/>
  <c r="PS28" i="2"/>
  <c r="PR28" i="2"/>
  <c r="PQ28" i="2"/>
  <c r="PP28" i="2"/>
  <c r="PO28" i="2"/>
  <c r="PN28" i="2"/>
  <c r="PM28" i="2"/>
  <c r="PL28" i="2"/>
  <c r="PK28" i="2"/>
  <c r="PJ28" i="2"/>
  <c r="PI28" i="2"/>
  <c r="PH28" i="2"/>
  <c r="PG28" i="2"/>
  <c r="PF28" i="2"/>
  <c r="PE28" i="2"/>
  <c r="PD28" i="2"/>
  <c r="PC28" i="2"/>
  <c r="PB28" i="2"/>
  <c r="PA28" i="2"/>
  <c r="OZ28" i="2"/>
  <c r="OY28" i="2"/>
  <c r="OX28" i="2"/>
  <c r="OW28" i="2"/>
  <c r="OV28" i="2"/>
  <c r="OU28" i="2"/>
  <c r="OT28" i="2"/>
  <c r="OS28" i="2"/>
  <c r="OR28" i="2"/>
  <c r="OQ28" i="2"/>
  <c r="OP28" i="2"/>
  <c r="OO28" i="2"/>
  <c r="ON28" i="2"/>
  <c r="OM28" i="2"/>
  <c r="OL28" i="2"/>
  <c r="OK28" i="2"/>
  <c r="OJ28" i="2"/>
  <c r="OI28" i="2"/>
  <c r="OH28" i="2"/>
  <c r="JQ28" i="2"/>
  <c r="JP28" i="2"/>
  <c r="JO28" i="2"/>
  <c r="JN28" i="2"/>
  <c r="JM28" i="2"/>
  <c r="JL28" i="2"/>
  <c r="JK28" i="2"/>
  <c r="JJ28" i="2"/>
  <c r="JI28" i="2"/>
  <c r="JH28" i="2"/>
  <c r="JG28" i="2"/>
  <c r="JF28" i="2"/>
  <c r="JE28" i="2"/>
  <c r="JD28" i="2"/>
  <c r="JC28" i="2"/>
  <c r="JB28" i="2"/>
  <c r="JA28" i="2"/>
  <c r="IZ28" i="2"/>
  <c r="IY28" i="2"/>
  <c r="IX28" i="2"/>
  <c r="IW28" i="2"/>
  <c r="IV28" i="2"/>
  <c r="IU28" i="2"/>
  <c r="IT28" i="2"/>
  <c r="IS28" i="2"/>
  <c r="IR28" i="2"/>
  <c r="IQ28" i="2"/>
  <c r="IP28" i="2"/>
  <c r="IO28" i="2"/>
  <c r="IN28" i="2"/>
  <c r="IM28" i="2"/>
  <c r="IL28" i="2"/>
  <c r="IK28" i="2"/>
  <c r="IJ28" i="2"/>
  <c r="II28" i="2"/>
  <c r="IH28" i="2"/>
  <c r="IG28" i="2"/>
  <c r="IF28" i="2"/>
  <c r="IE28" i="2"/>
  <c r="ID28" i="2"/>
  <c r="IC28" i="2"/>
  <c r="IB28" i="2"/>
  <c r="IA28" i="2"/>
  <c r="HZ28" i="2"/>
  <c r="HY28" i="2"/>
  <c r="HX28" i="2"/>
  <c r="HW28" i="2"/>
  <c r="HV28" i="2"/>
  <c r="HU28" i="2"/>
  <c r="HT28" i="2"/>
  <c r="HS28" i="2"/>
  <c r="HR28" i="2"/>
  <c r="HQ28" i="2"/>
  <c r="HP28" i="2"/>
  <c r="HO28" i="2"/>
  <c r="HN28" i="2"/>
  <c r="HM28" i="2"/>
  <c r="HL28" i="2"/>
  <c r="HK28" i="2"/>
  <c r="HJ28" i="2"/>
  <c r="HI28" i="2"/>
  <c r="HH28" i="2"/>
  <c r="HG28" i="2"/>
  <c r="HF28" i="2"/>
  <c r="HE28" i="2"/>
  <c r="HD28" i="2"/>
  <c r="HC28" i="2"/>
  <c r="HB28" i="2"/>
  <c r="HA28" i="2"/>
  <c r="GZ28" i="2"/>
  <c r="GY28" i="2"/>
  <c r="GX28" i="2"/>
  <c r="GW28" i="2"/>
  <c r="GV28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XM27" i="2"/>
  <c r="XL27" i="2"/>
  <c r="XK27" i="2"/>
  <c r="XJ27" i="2"/>
  <c r="XI27" i="2"/>
  <c r="XH27" i="2"/>
  <c r="XG27" i="2"/>
  <c r="XF27" i="2"/>
  <c r="XE27" i="2"/>
  <c r="XD27" i="2"/>
  <c r="XC27" i="2"/>
  <c r="XB27" i="2"/>
  <c r="XA27" i="2"/>
  <c r="WZ27" i="2"/>
  <c r="WY27" i="2"/>
  <c r="WX27" i="2"/>
  <c r="WW27" i="2"/>
  <c r="WV27" i="2"/>
  <c r="WU27" i="2"/>
  <c r="WT27" i="2"/>
  <c r="WS27" i="2"/>
  <c r="WR27" i="2"/>
  <c r="WQ27" i="2"/>
  <c r="WP27" i="2"/>
  <c r="WO27" i="2"/>
  <c r="WN27" i="2"/>
  <c r="WM27" i="2"/>
  <c r="WL27" i="2"/>
  <c r="WK27" i="2"/>
  <c r="WJ27" i="2"/>
  <c r="WI27" i="2"/>
  <c r="WH27" i="2"/>
  <c r="WG27" i="2"/>
  <c r="WF27" i="2"/>
  <c r="WE27" i="2"/>
  <c r="WD27" i="2"/>
  <c r="WC27" i="2"/>
  <c r="WB27" i="2"/>
  <c r="WA27" i="2"/>
  <c r="VZ27" i="2"/>
  <c r="VY27" i="2"/>
  <c r="VX27" i="2"/>
  <c r="VW27" i="2"/>
  <c r="VV27" i="2"/>
  <c r="VU27" i="2"/>
  <c r="VT27" i="2"/>
  <c r="VS27" i="2"/>
  <c r="VR27" i="2"/>
  <c r="VQ27" i="2"/>
  <c r="VP27" i="2"/>
  <c r="VO27" i="2"/>
  <c r="VN27" i="2"/>
  <c r="VM27" i="2"/>
  <c r="VL27" i="2"/>
  <c r="VK27" i="2"/>
  <c r="VJ27" i="2"/>
  <c r="VI27" i="2"/>
  <c r="VH27" i="2"/>
  <c r="VG27" i="2"/>
  <c r="VF27" i="2"/>
  <c r="VE27" i="2"/>
  <c r="VD27" i="2"/>
  <c r="VC27" i="2"/>
  <c r="VB27" i="2"/>
  <c r="VA27" i="2"/>
  <c r="UZ27" i="2"/>
  <c r="UY27" i="2"/>
  <c r="UX27" i="2"/>
  <c r="UW27" i="2"/>
  <c r="UV27" i="2"/>
  <c r="UU27" i="2"/>
  <c r="UT27" i="2"/>
  <c r="US27" i="2"/>
  <c r="UR27" i="2"/>
  <c r="UQ27" i="2"/>
  <c r="UP27" i="2"/>
  <c r="UO27" i="2"/>
  <c r="UN27" i="2"/>
  <c r="UM27" i="2"/>
  <c r="UL27" i="2"/>
  <c r="UK27" i="2"/>
  <c r="UJ27" i="2"/>
  <c r="UI27" i="2"/>
  <c r="UH27" i="2"/>
  <c r="UG27" i="2"/>
  <c r="UF27" i="2"/>
  <c r="UE27" i="2"/>
  <c r="UD27" i="2"/>
  <c r="UC27" i="2"/>
  <c r="UB27" i="2"/>
  <c r="UA27" i="2"/>
  <c r="TZ27" i="2"/>
  <c r="TY27" i="2"/>
  <c r="TX27" i="2"/>
  <c r="TW27" i="2"/>
  <c r="TV27" i="2"/>
  <c r="TU27" i="2"/>
  <c r="TT27" i="2"/>
  <c r="TS27" i="2"/>
  <c r="TR27" i="2"/>
  <c r="TQ27" i="2"/>
  <c r="TP27" i="2"/>
  <c r="TO27" i="2"/>
  <c r="TN27" i="2"/>
  <c r="TM27" i="2"/>
  <c r="TL27" i="2"/>
  <c r="TK27" i="2"/>
  <c r="TJ27" i="2"/>
  <c r="TI27" i="2"/>
  <c r="TH27" i="2"/>
  <c r="TG27" i="2"/>
  <c r="TF27" i="2"/>
  <c r="TE27" i="2"/>
  <c r="TD27" i="2"/>
  <c r="TC27" i="2"/>
  <c r="TB27" i="2"/>
  <c r="TA27" i="2"/>
  <c r="SZ27" i="2"/>
  <c r="SY27" i="2"/>
  <c r="SX27" i="2"/>
  <c r="SW27" i="2"/>
  <c r="SV27" i="2"/>
  <c r="SU27" i="2"/>
  <c r="ST27" i="2"/>
  <c r="SS27" i="2"/>
  <c r="SR27" i="2"/>
  <c r="SQ27" i="2"/>
  <c r="SP27" i="2"/>
  <c r="SO27" i="2"/>
  <c r="SN27" i="2"/>
  <c r="SM27" i="2"/>
  <c r="SL27" i="2"/>
  <c r="SK27" i="2"/>
  <c r="SJ27" i="2"/>
  <c r="SI27" i="2"/>
  <c r="SH27" i="2"/>
  <c r="SG27" i="2"/>
  <c r="SF27" i="2"/>
  <c r="SE27" i="2"/>
  <c r="SD27" i="2"/>
  <c r="SC27" i="2"/>
  <c r="SB27" i="2"/>
  <c r="SA27" i="2"/>
  <c r="RZ27" i="2"/>
  <c r="RY27" i="2"/>
  <c r="RX27" i="2"/>
  <c r="RW27" i="2"/>
  <c r="RV27" i="2"/>
  <c r="RU27" i="2"/>
  <c r="RT27" i="2"/>
  <c r="RS27" i="2"/>
  <c r="RR27" i="2"/>
  <c r="RQ27" i="2"/>
  <c r="RP27" i="2"/>
  <c r="RO27" i="2"/>
  <c r="RN27" i="2"/>
  <c r="RM27" i="2"/>
  <c r="RL27" i="2"/>
  <c r="RK27" i="2"/>
  <c r="RJ27" i="2"/>
  <c r="RI27" i="2"/>
  <c r="RH27" i="2"/>
  <c r="RG27" i="2"/>
  <c r="RF27" i="2"/>
  <c r="RE27" i="2"/>
  <c r="RD27" i="2"/>
  <c r="RC27" i="2"/>
  <c r="RB27" i="2"/>
  <c r="RA27" i="2"/>
  <c r="QZ27" i="2"/>
  <c r="QY27" i="2"/>
  <c r="QX27" i="2"/>
  <c r="QW27" i="2"/>
  <c r="QV27" i="2"/>
  <c r="QU27" i="2"/>
  <c r="QT27" i="2"/>
  <c r="QS27" i="2"/>
  <c r="QR27" i="2"/>
  <c r="QQ27" i="2"/>
  <c r="QP27" i="2"/>
  <c r="QO27" i="2"/>
  <c r="QN27" i="2"/>
  <c r="QM27" i="2"/>
  <c r="QL27" i="2"/>
  <c r="QK27" i="2"/>
  <c r="QJ27" i="2"/>
  <c r="QI27" i="2"/>
  <c r="QH27" i="2"/>
  <c r="QG27" i="2"/>
  <c r="QF27" i="2"/>
  <c r="QE27" i="2"/>
  <c r="QD27" i="2"/>
  <c r="QC27" i="2"/>
  <c r="QB27" i="2"/>
  <c r="QA27" i="2"/>
  <c r="PZ27" i="2"/>
  <c r="PY27" i="2"/>
  <c r="PX27" i="2"/>
  <c r="PW27" i="2"/>
  <c r="PV27" i="2"/>
  <c r="PU27" i="2"/>
  <c r="PT27" i="2"/>
  <c r="PS27" i="2"/>
  <c r="PR27" i="2"/>
  <c r="PQ27" i="2"/>
  <c r="PP27" i="2"/>
  <c r="PO27" i="2"/>
  <c r="PN27" i="2"/>
  <c r="PM27" i="2"/>
  <c r="PL27" i="2"/>
  <c r="PK27" i="2"/>
  <c r="PJ27" i="2"/>
  <c r="PI27" i="2"/>
  <c r="PH27" i="2"/>
  <c r="PG27" i="2"/>
  <c r="PF27" i="2"/>
  <c r="PE27" i="2"/>
  <c r="PD27" i="2"/>
  <c r="PC27" i="2"/>
  <c r="PB27" i="2"/>
  <c r="PA27" i="2"/>
  <c r="OZ27" i="2"/>
  <c r="OY27" i="2"/>
  <c r="OX27" i="2"/>
  <c r="OW27" i="2"/>
  <c r="OV27" i="2"/>
  <c r="OU27" i="2"/>
  <c r="OT27" i="2"/>
  <c r="OS27" i="2"/>
  <c r="OR27" i="2"/>
  <c r="OQ27" i="2"/>
  <c r="OP27" i="2"/>
  <c r="OO27" i="2"/>
  <c r="ON27" i="2"/>
  <c r="OM27" i="2"/>
  <c r="OL27" i="2"/>
  <c r="OK27" i="2"/>
  <c r="OJ27" i="2"/>
  <c r="OI27" i="2"/>
  <c r="OH27" i="2"/>
  <c r="JQ27" i="2"/>
  <c r="JP27" i="2"/>
  <c r="JO27" i="2"/>
  <c r="JN27" i="2"/>
  <c r="JM27" i="2"/>
  <c r="JL27" i="2"/>
  <c r="JK27" i="2"/>
  <c r="JJ27" i="2"/>
  <c r="JI27" i="2"/>
  <c r="JH27" i="2"/>
  <c r="JG27" i="2"/>
  <c r="JF27" i="2"/>
  <c r="JE27" i="2"/>
  <c r="JD27" i="2"/>
  <c r="JC27" i="2"/>
  <c r="JB27" i="2"/>
  <c r="JA27" i="2"/>
  <c r="IZ27" i="2"/>
  <c r="IY27" i="2"/>
  <c r="IX27" i="2"/>
  <c r="IW27" i="2"/>
  <c r="IV27" i="2"/>
  <c r="IU27" i="2"/>
  <c r="IT27" i="2"/>
  <c r="IS27" i="2"/>
  <c r="IR27" i="2"/>
  <c r="IQ27" i="2"/>
  <c r="IP27" i="2"/>
  <c r="IO27" i="2"/>
  <c r="IN27" i="2"/>
  <c r="IM27" i="2"/>
  <c r="IL27" i="2"/>
  <c r="IK27" i="2"/>
  <c r="IJ27" i="2"/>
  <c r="II27" i="2"/>
  <c r="IH27" i="2"/>
  <c r="IG27" i="2"/>
  <c r="IF27" i="2"/>
  <c r="IE27" i="2"/>
  <c r="ID27" i="2"/>
  <c r="IC27" i="2"/>
  <c r="IB27" i="2"/>
  <c r="IA27" i="2"/>
  <c r="HZ27" i="2"/>
  <c r="HY27" i="2"/>
  <c r="HX27" i="2"/>
  <c r="HW27" i="2"/>
  <c r="HV27" i="2"/>
  <c r="HU27" i="2"/>
  <c r="HT27" i="2"/>
  <c r="HS27" i="2"/>
  <c r="HR27" i="2"/>
  <c r="HQ27" i="2"/>
  <c r="HP27" i="2"/>
  <c r="HO27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XM25" i="2"/>
  <c r="XL25" i="2"/>
  <c r="XK25" i="2"/>
  <c r="XJ25" i="2"/>
  <c r="XI25" i="2"/>
  <c r="XH25" i="2"/>
  <c r="XG25" i="2"/>
  <c r="XF25" i="2"/>
  <c r="XE25" i="2"/>
  <c r="XD25" i="2"/>
  <c r="XC25" i="2"/>
  <c r="XB25" i="2"/>
  <c r="XA25" i="2"/>
  <c r="WZ25" i="2"/>
  <c r="WY25" i="2"/>
  <c r="WX25" i="2"/>
  <c r="WW25" i="2"/>
  <c r="WV25" i="2"/>
  <c r="WU25" i="2"/>
  <c r="WT25" i="2"/>
  <c r="WS25" i="2"/>
  <c r="WR25" i="2"/>
  <c r="WQ25" i="2"/>
  <c r="WP25" i="2"/>
  <c r="WO25" i="2"/>
  <c r="WN25" i="2"/>
  <c r="WM25" i="2"/>
  <c r="WL25" i="2"/>
  <c r="WK25" i="2"/>
  <c r="WJ25" i="2"/>
  <c r="WI25" i="2"/>
  <c r="WH25" i="2"/>
  <c r="WG25" i="2"/>
  <c r="WF25" i="2"/>
  <c r="WE25" i="2"/>
  <c r="WD25" i="2"/>
  <c r="WC25" i="2"/>
  <c r="WB25" i="2"/>
  <c r="WA25" i="2"/>
  <c r="VZ25" i="2"/>
  <c r="VY25" i="2"/>
  <c r="VX25" i="2"/>
  <c r="VW25" i="2"/>
  <c r="VV25" i="2"/>
  <c r="VU25" i="2"/>
  <c r="VT25" i="2"/>
  <c r="VS25" i="2"/>
  <c r="VR25" i="2"/>
  <c r="VQ25" i="2"/>
  <c r="VP25" i="2"/>
  <c r="VO25" i="2"/>
  <c r="VN25" i="2"/>
  <c r="VM25" i="2"/>
  <c r="VL25" i="2"/>
  <c r="VK25" i="2"/>
  <c r="VJ25" i="2"/>
  <c r="VI25" i="2"/>
  <c r="VH25" i="2"/>
  <c r="VG25" i="2"/>
  <c r="VF25" i="2"/>
  <c r="VE25" i="2"/>
  <c r="VD25" i="2"/>
  <c r="VC25" i="2"/>
  <c r="VB25" i="2"/>
  <c r="VA25" i="2"/>
  <c r="UZ25" i="2"/>
  <c r="UY25" i="2"/>
  <c r="UX25" i="2"/>
  <c r="UW25" i="2"/>
  <c r="UV25" i="2"/>
  <c r="UU25" i="2"/>
  <c r="UT25" i="2"/>
  <c r="US25" i="2"/>
  <c r="UR25" i="2"/>
  <c r="UQ25" i="2"/>
  <c r="UP25" i="2"/>
  <c r="UO25" i="2"/>
  <c r="UN25" i="2"/>
  <c r="UM25" i="2"/>
  <c r="UL25" i="2"/>
  <c r="UK25" i="2"/>
  <c r="UJ25" i="2"/>
  <c r="UI25" i="2"/>
  <c r="UH25" i="2"/>
  <c r="UG25" i="2"/>
  <c r="UF25" i="2"/>
  <c r="UE25" i="2"/>
  <c r="UD25" i="2"/>
  <c r="UC25" i="2"/>
  <c r="UB25" i="2"/>
  <c r="UA25" i="2"/>
  <c r="TZ25" i="2"/>
  <c r="TY25" i="2"/>
  <c r="TX25" i="2"/>
  <c r="TW25" i="2"/>
  <c r="TV25" i="2"/>
  <c r="TU25" i="2"/>
  <c r="TT25" i="2"/>
  <c r="TS25" i="2"/>
  <c r="TR25" i="2"/>
  <c r="TQ25" i="2"/>
  <c r="TP25" i="2"/>
  <c r="TO25" i="2"/>
  <c r="TN25" i="2"/>
  <c r="TM25" i="2"/>
  <c r="TL25" i="2"/>
  <c r="TK25" i="2"/>
  <c r="TJ25" i="2"/>
  <c r="TI25" i="2"/>
  <c r="TH25" i="2"/>
  <c r="TG25" i="2"/>
  <c r="TF25" i="2"/>
  <c r="TE25" i="2"/>
  <c r="TD25" i="2"/>
  <c r="TC25" i="2"/>
  <c r="TB25" i="2"/>
  <c r="TA25" i="2"/>
  <c r="SZ25" i="2"/>
  <c r="SY25" i="2"/>
  <c r="SX25" i="2"/>
  <c r="SW25" i="2"/>
  <c r="SV25" i="2"/>
  <c r="SU25" i="2"/>
  <c r="ST25" i="2"/>
  <c r="SS25" i="2"/>
  <c r="SR25" i="2"/>
  <c r="SQ25" i="2"/>
  <c r="SP25" i="2"/>
  <c r="SO25" i="2"/>
  <c r="SN25" i="2"/>
  <c r="SM25" i="2"/>
  <c r="SL25" i="2"/>
  <c r="SK25" i="2"/>
  <c r="SJ25" i="2"/>
  <c r="SI25" i="2"/>
  <c r="SH25" i="2"/>
  <c r="SG25" i="2"/>
  <c r="SF25" i="2"/>
  <c r="SE25" i="2"/>
  <c r="SD25" i="2"/>
  <c r="SC25" i="2"/>
  <c r="SB25" i="2"/>
  <c r="SA25" i="2"/>
  <c r="RZ25" i="2"/>
  <c r="RY25" i="2"/>
  <c r="RX25" i="2"/>
  <c r="RW25" i="2"/>
  <c r="RV25" i="2"/>
  <c r="RU25" i="2"/>
  <c r="RT25" i="2"/>
  <c r="RS25" i="2"/>
  <c r="RR25" i="2"/>
  <c r="RQ25" i="2"/>
  <c r="RP25" i="2"/>
  <c r="RO25" i="2"/>
  <c r="RN25" i="2"/>
  <c r="RM25" i="2"/>
  <c r="RL25" i="2"/>
  <c r="RK25" i="2"/>
  <c r="RJ25" i="2"/>
  <c r="RI25" i="2"/>
  <c r="RH25" i="2"/>
  <c r="RG25" i="2"/>
  <c r="RF25" i="2"/>
  <c r="RE25" i="2"/>
  <c r="RD25" i="2"/>
  <c r="RC25" i="2"/>
  <c r="RB25" i="2"/>
  <c r="RA25" i="2"/>
  <c r="QZ25" i="2"/>
  <c r="QY25" i="2"/>
  <c r="QX25" i="2"/>
  <c r="QW25" i="2"/>
  <c r="QV25" i="2"/>
  <c r="QU25" i="2"/>
  <c r="QT25" i="2"/>
  <c r="QS25" i="2"/>
  <c r="QR25" i="2"/>
  <c r="QQ25" i="2"/>
  <c r="QP25" i="2"/>
  <c r="QO25" i="2"/>
  <c r="QN25" i="2"/>
  <c r="QM25" i="2"/>
  <c r="QL25" i="2"/>
  <c r="QK25" i="2"/>
  <c r="QJ25" i="2"/>
  <c r="QI25" i="2"/>
  <c r="QH25" i="2"/>
  <c r="QG25" i="2"/>
  <c r="QF25" i="2"/>
  <c r="QE25" i="2"/>
  <c r="QD25" i="2"/>
  <c r="QC25" i="2"/>
  <c r="QB25" i="2"/>
  <c r="QA25" i="2"/>
  <c r="PZ25" i="2"/>
  <c r="PY25" i="2"/>
  <c r="PX25" i="2"/>
  <c r="PW25" i="2"/>
  <c r="PV25" i="2"/>
  <c r="PU25" i="2"/>
  <c r="PT25" i="2"/>
  <c r="PS25" i="2"/>
  <c r="PR25" i="2"/>
  <c r="PQ25" i="2"/>
  <c r="PP25" i="2"/>
  <c r="PO25" i="2"/>
  <c r="PN25" i="2"/>
  <c r="PM25" i="2"/>
  <c r="PL25" i="2"/>
  <c r="PK25" i="2"/>
  <c r="PJ25" i="2"/>
  <c r="PI25" i="2"/>
  <c r="PH25" i="2"/>
  <c r="PG25" i="2"/>
  <c r="PF25" i="2"/>
  <c r="PE25" i="2"/>
  <c r="PD25" i="2"/>
  <c r="PC25" i="2"/>
  <c r="PB25" i="2"/>
  <c r="PA25" i="2"/>
  <c r="OZ25" i="2"/>
  <c r="OY25" i="2"/>
  <c r="OX25" i="2"/>
  <c r="OW25" i="2"/>
  <c r="OV25" i="2"/>
  <c r="OU25" i="2"/>
  <c r="OT25" i="2"/>
  <c r="OS25" i="2"/>
  <c r="OR25" i="2"/>
  <c r="OQ25" i="2"/>
  <c r="OP25" i="2"/>
  <c r="OO25" i="2"/>
  <c r="ON25" i="2"/>
  <c r="OM25" i="2"/>
  <c r="OL25" i="2"/>
  <c r="OK25" i="2"/>
  <c r="OJ25" i="2"/>
  <c r="OI25" i="2"/>
  <c r="OH25" i="2"/>
  <c r="JQ25" i="2"/>
  <c r="JP25" i="2"/>
  <c r="JO25" i="2"/>
  <c r="JN25" i="2"/>
  <c r="JM25" i="2"/>
  <c r="JL25" i="2"/>
  <c r="JK25" i="2"/>
  <c r="JJ25" i="2"/>
  <c r="JI25" i="2"/>
  <c r="JH25" i="2"/>
  <c r="JG25" i="2"/>
  <c r="JF25" i="2"/>
  <c r="JE25" i="2"/>
  <c r="JD25" i="2"/>
  <c r="JC25" i="2"/>
  <c r="JB25" i="2"/>
  <c r="JA25" i="2"/>
  <c r="IZ25" i="2"/>
  <c r="IY25" i="2"/>
  <c r="IX25" i="2"/>
  <c r="IW25" i="2"/>
  <c r="IV25" i="2"/>
  <c r="IU25" i="2"/>
  <c r="IT25" i="2"/>
  <c r="IS25" i="2"/>
  <c r="IR25" i="2"/>
  <c r="IQ25" i="2"/>
  <c r="IP25" i="2"/>
  <c r="IO25" i="2"/>
  <c r="IN25" i="2"/>
  <c r="IM25" i="2"/>
  <c r="IL25" i="2"/>
  <c r="IK25" i="2"/>
  <c r="IJ25" i="2"/>
  <c r="II25" i="2"/>
  <c r="IH25" i="2"/>
  <c r="IG25" i="2"/>
  <c r="IF25" i="2"/>
  <c r="IE25" i="2"/>
  <c r="ID25" i="2"/>
  <c r="IC25" i="2"/>
  <c r="IB25" i="2"/>
  <c r="IA25" i="2"/>
  <c r="HZ25" i="2"/>
  <c r="HY25" i="2"/>
  <c r="HX25" i="2"/>
  <c r="HW25" i="2"/>
  <c r="HV25" i="2"/>
  <c r="HU25" i="2"/>
  <c r="HT25" i="2"/>
  <c r="HS25" i="2"/>
  <c r="HR25" i="2"/>
  <c r="HQ25" i="2"/>
  <c r="HP25" i="2"/>
  <c r="HO25" i="2"/>
  <c r="HN25" i="2"/>
  <c r="HM25" i="2"/>
  <c r="HL25" i="2"/>
  <c r="HK25" i="2"/>
  <c r="HJ25" i="2"/>
  <c r="HI25" i="2"/>
  <c r="HH25" i="2"/>
  <c r="HG25" i="2"/>
  <c r="HF25" i="2"/>
  <c r="HE25" i="2"/>
  <c r="HD25" i="2"/>
  <c r="HC25" i="2"/>
  <c r="HB25" i="2"/>
  <c r="HA25" i="2"/>
  <c r="GZ25" i="2"/>
  <c r="GY25" i="2"/>
  <c r="GX25" i="2"/>
  <c r="GW25" i="2"/>
  <c r="GV25" i="2"/>
  <c r="GU25" i="2"/>
  <c r="GT25" i="2"/>
  <c r="GS25" i="2"/>
  <c r="GR25" i="2"/>
  <c r="GQ25" i="2"/>
  <c r="GP25" i="2"/>
  <c r="GO25" i="2"/>
  <c r="GN25" i="2"/>
  <c r="GM25" i="2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I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OK35" i="2" l="1"/>
  <c r="OO35" i="2"/>
  <c r="OS35" i="2"/>
  <c r="OW35" i="2"/>
  <c r="PA35" i="2"/>
  <c r="PE35" i="2"/>
  <c r="PI35" i="2"/>
  <c r="PM35" i="2"/>
  <c r="PQ35" i="2"/>
  <c r="PU35" i="2"/>
  <c r="PY35" i="2"/>
  <c r="QC35" i="2"/>
  <c r="QG35" i="2"/>
  <c r="QK35" i="2"/>
  <c r="QO35" i="2"/>
  <c r="QS35" i="2"/>
  <c r="QW35" i="2"/>
  <c r="RA35" i="2"/>
  <c r="RE35" i="2"/>
  <c r="RI35" i="2"/>
  <c r="RM35" i="2"/>
  <c r="RQ35" i="2"/>
  <c r="RU35" i="2"/>
  <c r="RY35" i="2"/>
  <c r="SC35" i="2"/>
  <c r="SG35" i="2"/>
  <c r="SK35" i="2"/>
  <c r="SO35" i="2"/>
  <c r="SS35" i="2"/>
  <c r="SW35" i="2"/>
  <c r="TA35" i="2"/>
  <c r="TE35" i="2"/>
  <c r="TI35" i="2"/>
  <c r="TM35" i="2"/>
  <c r="TQ35" i="2"/>
  <c r="TU35" i="2"/>
  <c r="TY35" i="2"/>
  <c r="UC35" i="2"/>
  <c r="UG35" i="2"/>
  <c r="UK35" i="2"/>
  <c r="UO35" i="2"/>
  <c r="US35" i="2"/>
  <c r="UW35" i="2"/>
  <c r="VA35" i="2"/>
  <c r="VE35" i="2"/>
  <c r="VI35" i="2"/>
  <c r="VM35" i="2"/>
  <c r="VQ35" i="2"/>
  <c r="VU35" i="2"/>
  <c r="VY35" i="2"/>
  <c r="WC35" i="2"/>
  <c r="WG35" i="2"/>
  <c r="WK35" i="2"/>
  <c r="WO35" i="2"/>
  <c r="WS35" i="2"/>
  <c r="WW35" i="2"/>
  <c r="XA35" i="2"/>
  <c r="XE35" i="2"/>
  <c r="XI35" i="2"/>
  <c r="XM35" i="2"/>
  <c r="OJ35" i="2"/>
  <c r="ON35" i="2"/>
  <c r="OR35" i="2"/>
  <c r="OV35" i="2"/>
  <c r="OZ35" i="2"/>
  <c r="PD35" i="2"/>
  <c r="PH35" i="2"/>
  <c r="PL35" i="2"/>
  <c r="PP35" i="2"/>
  <c r="PT35" i="2"/>
  <c r="PX35" i="2"/>
  <c r="QB35" i="2"/>
  <c r="QF35" i="2"/>
  <c r="QJ35" i="2"/>
  <c r="QN35" i="2"/>
  <c r="QR35" i="2"/>
  <c r="QV35" i="2"/>
  <c r="QZ35" i="2"/>
  <c r="RD35" i="2"/>
  <c r="RH35" i="2"/>
  <c r="RL35" i="2"/>
  <c r="RP35" i="2"/>
  <c r="RT35" i="2"/>
  <c r="RX35" i="2"/>
  <c r="SB35" i="2"/>
  <c r="SF35" i="2"/>
  <c r="SJ35" i="2"/>
  <c r="SN35" i="2"/>
  <c r="SR35" i="2"/>
  <c r="SV35" i="2"/>
  <c r="SZ35" i="2"/>
  <c r="TD35" i="2"/>
  <c r="TH35" i="2"/>
  <c r="TL35" i="2"/>
  <c r="TP35" i="2"/>
  <c r="TT35" i="2"/>
  <c r="TX35" i="2"/>
  <c r="UB35" i="2"/>
  <c r="UF35" i="2"/>
  <c r="UJ35" i="2"/>
  <c r="UN35" i="2"/>
  <c r="UR35" i="2"/>
  <c r="UV35" i="2"/>
  <c r="UZ35" i="2"/>
  <c r="VD35" i="2"/>
  <c r="VH35" i="2"/>
  <c r="VL35" i="2"/>
  <c r="VP35" i="2"/>
  <c r="VT35" i="2"/>
  <c r="VX35" i="2"/>
  <c r="WB35" i="2"/>
  <c r="WF35" i="2"/>
  <c r="WJ35" i="2"/>
  <c r="WN35" i="2"/>
  <c r="WR35" i="2"/>
  <c r="WV35" i="2"/>
  <c r="WZ35" i="2"/>
  <c r="XD35" i="2"/>
  <c r="XH35" i="2"/>
  <c r="XL35" i="2"/>
  <c r="OI35" i="2"/>
  <c r="OM35" i="2"/>
  <c r="OQ35" i="2"/>
  <c r="OU35" i="2"/>
  <c r="OY35" i="2"/>
  <c r="PC35" i="2"/>
  <c r="PG35" i="2"/>
  <c r="PK35" i="2"/>
  <c r="PO35" i="2"/>
  <c r="PS35" i="2"/>
  <c r="PW35" i="2"/>
  <c r="QA35" i="2"/>
  <c r="QE35" i="2"/>
  <c r="QI35" i="2"/>
  <c r="QM35" i="2"/>
  <c r="QQ35" i="2"/>
  <c r="QU35" i="2"/>
  <c r="QY35" i="2"/>
  <c r="RC35" i="2"/>
  <c r="RG35" i="2"/>
  <c r="RK35" i="2"/>
  <c r="RO35" i="2"/>
  <c r="RS35" i="2"/>
  <c r="RW35" i="2"/>
  <c r="SA35" i="2"/>
  <c r="SE35" i="2"/>
  <c r="SI35" i="2"/>
  <c r="SM35" i="2"/>
  <c r="SQ35" i="2"/>
  <c r="SU35" i="2"/>
  <c r="SY35" i="2"/>
  <c r="TC35" i="2"/>
  <c r="TG35" i="2"/>
  <c r="TK35" i="2"/>
  <c r="TO35" i="2"/>
  <c r="TS35" i="2"/>
  <c r="TW35" i="2"/>
  <c r="UA35" i="2"/>
  <c r="UE35" i="2"/>
  <c r="UI35" i="2"/>
  <c r="UM35" i="2"/>
  <c r="UQ35" i="2"/>
  <c r="UU35" i="2"/>
  <c r="UY35" i="2"/>
  <c r="VC35" i="2"/>
  <c r="VG35" i="2"/>
  <c r="VK35" i="2"/>
  <c r="VO35" i="2"/>
  <c r="VS35" i="2"/>
  <c r="VW35" i="2"/>
  <c r="WA35" i="2"/>
  <c r="WE35" i="2"/>
  <c r="WI35" i="2"/>
  <c r="WM35" i="2"/>
  <c r="WQ35" i="2"/>
  <c r="WU35" i="2"/>
  <c r="WY35" i="2"/>
  <c r="XC35" i="2"/>
  <c r="XG35" i="2"/>
  <c r="XK35" i="2"/>
  <c r="OH35" i="2"/>
  <c r="OL35" i="2"/>
  <c r="OP35" i="2"/>
  <c r="OT35" i="2"/>
  <c r="OX35" i="2"/>
  <c r="PB35" i="2"/>
  <c r="PF35" i="2"/>
  <c r="PJ35" i="2"/>
  <c r="PN35" i="2"/>
  <c r="PR35" i="2"/>
  <c r="PV35" i="2"/>
  <c r="PZ35" i="2"/>
  <c r="QD35" i="2"/>
  <c r="QH35" i="2"/>
  <c r="QL35" i="2"/>
  <c r="QP35" i="2"/>
  <c r="QT35" i="2"/>
  <c r="QX35" i="2"/>
  <c r="RB35" i="2"/>
  <c r="RF35" i="2"/>
  <c r="RJ35" i="2"/>
  <c r="RN35" i="2"/>
  <c r="RR35" i="2"/>
  <c r="RV35" i="2"/>
  <c r="RZ35" i="2"/>
  <c r="SD35" i="2"/>
  <c r="SH35" i="2"/>
  <c r="SL35" i="2"/>
  <c r="SP35" i="2"/>
  <c r="ST35" i="2"/>
  <c r="SX35" i="2"/>
  <c r="TB35" i="2"/>
  <c r="TF35" i="2"/>
  <c r="TJ35" i="2"/>
  <c r="TN35" i="2"/>
  <c r="TR35" i="2"/>
  <c r="TV35" i="2"/>
  <c r="TZ35" i="2"/>
  <c r="UD35" i="2"/>
  <c r="UH35" i="2"/>
  <c r="UL35" i="2"/>
  <c r="UP35" i="2"/>
  <c r="UT35" i="2"/>
  <c r="UX35" i="2"/>
  <c r="VB35" i="2"/>
  <c r="VF35" i="2"/>
  <c r="VJ35" i="2"/>
  <c r="VN35" i="2"/>
  <c r="VR35" i="2"/>
  <c r="VV35" i="2"/>
  <c r="VZ35" i="2"/>
  <c r="WD35" i="2"/>
  <c r="WH35" i="2"/>
  <c r="WL35" i="2"/>
  <c r="WP35" i="2"/>
  <c r="WT35" i="2"/>
  <c r="WX35" i="2"/>
  <c r="XB35" i="2"/>
  <c r="XF35" i="2"/>
  <c r="XJ35" i="2"/>
  <c r="AS35" i="2"/>
  <c r="BA35" i="2"/>
  <c r="BI35" i="2"/>
  <c r="BQ35" i="2"/>
  <c r="BY35" i="2"/>
  <c r="CG35" i="2"/>
  <c r="CO35" i="2"/>
  <c r="CW35" i="2"/>
  <c r="DE35" i="2"/>
  <c r="DM35" i="2"/>
  <c r="DU35" i="2"/>
  <c r="EC35" i="2"/>
  <c r="EK35" i="2"/>
  <c r="ES35" i="2"/>
  <c r="FA35" i="2"/>
  <c r="FI35" i="2"/>
  <c r="FQ35" i="2"/>
  <c r="FY35" i="2"/>
  <c r="GG35" i="2"/>
  <c r="GO35" i="2"/>
  <c r="GW35" i="2"/>
  <c r="HE35" i="2"/>
  <c r="HM35" i="2"/>
  <c r="HU35" i="2"/>
  <c r="IC35" i="2"/>
  <c r="IK35" i="2"/>
  <c r="IS35" i="2"/>
  <c r="JA35" i="2"/>
  <c r="JI35" i="2"/>
  <c r="JM35" i="2"/>
  <c r="AN35" i="2"/>
  <c r="AR35" i="2"/>
  <c r="AV35" i="2"/>
  <c r="AZ35" i="2"/>
  <c r="BD35" i="2"/>
  <c r="BH35" i="2"/>
  <c r="BL35" i="2"/>
  <c r="BP35" i="2"/>
  <c r="BT35" i="2"/>
  <c r="BX35" i="2"/>
  <c r="CB35" i="2"/>
  <c r="CF35" i="2"/>
  <c r="CJ35" i="2"/>
  <c r="CN35" i="2"/>
  <c r="CR35" i="2"/>
  <c r="CQ35" i="2" s="1"/>
  <c r="CV35" i="2"/>
  <c r="CZ35" i="2"/>
  <c r="DD35" i="2"/>
  <c r="DH35" i="2"/>
  <c r="DL35" i="2"/>
  <c r="DP35" i="2"/>
  <c r="DT35" i="2"/>
  <c r="DX35" i="2"/>
  <c r="EB35" i="2"/>
  <c r="EF35" i="2"/>
  <c r="EJ35" i="2"/>
  <c r="EN35" i="2"/>
  <c r="ER35" i="2"/>
  <c r="EV35" i="2"/>
  <c r="EZ35" i="2"/>
  <c r="FD35" i="2"/>
  <c r="FH35" i="2"/>
  <c r="FL35" i="2"/>
  <c r="FP35" i="2"/>
  <c r="FT35" i="2"/>
  <c r="FX35" i="2"/>
  <c r="GB35" i="2"/>
  <c r="GF35" i="2"/>
  <c r="GJ35" i="2"/>
  <c r="GN35" i="2"/>
  <c r="GR35" i="2"/>
  <c r="GV35" i="2"/>
  <c r="GZ35" i="2"/>
  <c r="HD35" i="2"/>
  <c r="HH35" i="2"/>
  <c r="HL35" i="2"/>
  <c r="HP35" i="2"/>
  <c r="HT35" i="2"/>
  <c r="HX35" i="2"/>
  <c r="IB35" i="2"/>
  <c r="IF35" i="2"/>
  <c r="IJ35" i="2"/>
  <c r="IN35" i="2"/>
  <c r="IR35" i="2"/>
  <c r="IV35" i="2"/>
  <c r="IZ35" i="2"/>
  <c r="JD35" i="2"/>
  <c r="JH35" i="2"/>
  <c r="JL35" i="2"/>
  <c r="JP35" i="2"/>
  <c r="AM35" i="2"/>
  <c r="AQ35" i="2"/>
  <c r="AU35" i="2"/>
  <c r="AY35" i="2"/>
  <c r="BC35" i="2"/>
  <c r="BG35" i="2"/>
  <c r="BK35" i="2"/>
  <c r="BO35" i="2"/>
  <c r="BS35" i="2"/>
  <c r="BW35" i="2"/>
  <c r="CA35" i="2"/>
  <c r="CE35" i="2"/>
  <c r="CI35" i="2"/>
  <c r="CM35" i="2"/>
  <c r="CU35" i="2"/>
  <c r="CY35" i="2"/>
  <c r="DC35" i="2"/>
  <c r="DG35" i="2"/>
  <c r="DK35" i="2"/>
  <c r="DO35" i="2"/>
  <c r="DS35" i="2"/>
  <c r="DW35" i="2"/>
  <c r="EA35" i="2"/>
  <c r="EE35" i="2"/>
  <c r="EI35" i="2"/>
  <c r="EM35" i="2"/>
  <c r="EQ35" i="2"/>
  <c r="EU35" i="2"/>
  <c r="EY35" i="2"/>
  <c r="FC35" i="2"/>
  <c r="FG35" i="2"/>
  <c r="FK35" i="2"/>
  <c r="FO35" i="2"/>
  <c r="FS35" i="2"/>
  <c r="FW35" i="2"/>
  <c r="GA35" i="2"/>
  <c r="GE35" i="2"/>
  <c r="GI35" i="2"/>
  <c r="GM35" i="2"/>
  <c r="GQ35" i="2"/>
  <c r="GU35" i="2"/>
  <c r="GY35" i="2"/>
  <c r="HC35" i="2"/>
  <c r="HG35" i="2"/>
  <c r="HK35" i="2"/>
  <c r="HO35" i="2"/>
  <c r="HS35" i="2"/>
  <c r="HW35" i="2"/>
  <c r="IA35" i="2"/>
  <c r="IE35" i="2"/>
  <c r="II35" i="2"/>
  <c r="IM35" i="2"/>
  <c r="IQ35" i="2"/>
  <c r="IU35" i="2"/>
  <c r="IY35" i="2"/>
  <c r="JC35" i="2"/>
  <c r="JG35" i="2"/>
  <c r="JK35" i="2"/>
  <c r="JO35" i="2"/>
  <c r="AO35" i="2"/>
  <c r="AW35" i="2"/>
  <c r="BE35" i="2"/>
  <c r="BM35" i="2"/>
  <c r="BU35" i="2"/>
  <c r="CC35" i="2"/>
  <c r="CK35" i="2"/>
  <c r="CS35" i="2"/>
  <c r="DA35" i="2"/>
  <c r="DI35" i="2"/>
  <c r="DQ35" i="2"/>
  <c r="DY35" i="2"/>
  <c r="EG35" i="2"/>
  <c r="EO35" i="2"/>
  <c r="EW35" i="2"/>
  <c r="FE35" i="2"/>
  <c r="FM35" i="2"/>
  <c r="FU35" i="2"/>
  <c r="GC35" i="2"/>
  <c r="GK35" i="2"/>
  <c r="GS35" i="2"/>
  <c r="HA35" i="2"/>
  <c r="HI35" i="2"/>
  <c r="HQ35" i="2"/>
  <c r="HY35" i="2"/>
  <c r="IG35" i="2"/>
  <c r="IO35" i="2"/>
  <c r="IW35" i="2"/>
  <c r="JE35" i="2"/>
  <c r="JQ35" i="2"/>
  <c r="AL35" i="2"/>
  <c r="AP35" i="2"/>
  <c r="AT35" i="2"/>
  <c r="AX35" i="2"/>
  <c r="BB35" i="2"/>
  <c r="BF35" i="2"/>
  <c r="BJ35" i="2"/>
  <c r="BN35" i="2"/>
  <c r="BR35" i="2"/>
  <c r="BV35" i="2"/>
  <c r="BZ35" i="2"/>
  <c r="CD35" i="2"/>
  <c r="CH35" i="2"/>
  <c r="CL35" i="2"/>
  <c r="CP35" i="2"/>
  <c r="CT35" i="2"/>
  <c r="CX35" i="2"/>
  <c r="DB35" i="2"/>
  <c r="DF35" i="2"/>
  <c r="DJ35" i="2"/>
  <c r="DN35" i="2"/>
  <c r="DR35" i="2"/>
  <c r="DV35" i="2"/>
  <c r="DZ35" i="2"/>
  <c r="ED35" i="2"/>
  <c r="EH35" i="2"/>
  <c r="EL35" i="2"/>
  <c r="EP35" i="2"/>
  <c r="ET35" i="2"/>
  <c r="EX35" i="2"/>
  <c r="FB35" i="2"/>
  <c r="FF35" i="2"/>
  <c r="FJ35" i="2"/>
  <c r="FN35" i="2"/>
  <c r="FR35" i="2"/>
  <c r="FV35" i="2"/>
  <c r="FZ35" i="2"/>
  <c r="GD35" i="2"/>
  <c r="GH35" i="2"/>
  <c r="GL35" i="2"/>
  <c r="GP35" i="2"/>
  <c r="GT35" i="2"/>
  <c r="GX35" i="2"/>
  <c r="HB35" i="2"/>
  <c r="HF35" i="2"/>
  <c r="HJ35" i="2"/>
  <c r="HN35" i="2"/>
  <c r="HR35" i="2"/>
  <c r="HV35" i="2"/>
  <c r="HZ35" i="2"/>
  <c r="ID35" i="2"/>
  <c r="IH35" i="2"/>
  <c r="IL35" i="2"/>
  <c r="IP35" i="2"/>
  <c r="IT35" i="2"/>
  <c r="IX35" i="2"/>
  <c r="JB35" i="2"/>
  <c r="JF35" i="2"/>
  <c r="JJ35" i="2"/>
  <c r="JN35" i="2"/>
  <c r="ZI35" i="1" l="1"/>
  <c r="ZH35" i="1"/>
  <c r="ZG35" i="1"/>
  <c r="ZF35" i="1"/>
  <c r="ZE35" i="1"/>
  <c r="ZD35" i="1"/>
  <c r="ZC35" i="1"/>
  <c r="ZB35" i="1"/>
  <c r="ZA35" i="1"/>
  <c r="YZ35" i="1"/>
  <c r="YY35" i="1"/>
  <c r="YX35" i="1"/>
  <c r="YW35" i="1"/>
  <c r="YV35" i="1"/>
  <c r="YU35" i="1"/>
  <c r="YT35" i="1"/>
  <c r="YS35" i="1"/>
  <c r="YR35" i="1"/>
  <c r="YQ35" i="1"/>
  <c r="YP35" i="1"/>
  <c r="YO35" i="1"/>
  <c r="YN35" i="1"/>
  <c r="YM35" i="1"/>
  <c r="YL35" i="1"/>
  <c r="YK35" i="1"/>
  <c r="YJ35" i="1"/>
  <c r="YI35" i="1"/>
  <c r="YH35" i="1"/>
  <c r="YG35" i="1"/>
  <c r="YF35" i="1"/>
  <c r="YE35" i="1"/>
  <c r="YD35" i="1"/>
  <c r="YC35" i="1"/>
  <c r="YB35" i="1"/>
  <c r="YA35" i="1"/>
  <c r="XZ35" i="1"/>
  <c r="XY35" i="1"/>
  <c r="XX35" i="1"/>
  <c r="XW35" i="1"/>
  <c r="XV35" i="1"/>
  <c r="XU35" i="1"/>
  <c r="XT35" i="1"/>
  <c r="XS35" i="1"/>
  <c r="XR35" i="1"/>
  <c r="XQ35" i="1"/>
  <c r="XP35" i="1"/>
  <c r="XO35" i="1"/>
  <c r="XN35" i="1"/>
  <c r="XM35" i="1"/>
  <c r="XL35" i="1"/>
  <c r="XK35" i="1"/>
  <c r="XJ35" i="1"/>
  <c r="XI35" i="1"/>
  <c r="XH35" i="1"/>
  <c r="XG35" i="1"/>
  <c r="XF35" i="1"/>
  <c r="XE35" i="1"/>
  <c r="XD35" i="1"/>
  <c r="XC35" i="1"/>
  <c r="XB35" i="1"/>
  <c r="XA35" i="1"/>
  <c r="WZ35" i="1"/>
  <c r="WY35" i="1"/>
  <c r="WX35" i="1"/>
  <c r="WW35" i="1"/>
  <c r="WV35" i="1"/>
  <c r="WU35" i="1"/>
  <c r="WT35" i="1"/>
  <c r="WS35" i="1"/>
  <c r="WR35" i="1"/>
  <c r="WQ35" i="1"/>
  <c r="WP35" i="1"/>
  <c r="WO35" i="1"/>
  <c r="WN35" i="1"/>
  <c r="WM35" i="1"/>
  <c r="WL35" i="1"/>
  <c r="WK35" i="1"/>
  <c r="WJ35" i="1"/>
  <c r="WI35" i="1"/>
  <c r="WH35" i="1"/>
  <c r="WG35" i="1"/>
  <c r="WF35" i="1"/>
  <c r="WE35" i="1"/>
  <c r="WD35" i="1"/>
  <c r="WC35" i="1"/>
  <c r="WB35" i="1"/>
  <c r="WA35" i="1"/>
  <c r="VZ35" i="1"/>
  <c r="VY35" i="1"/>
  <c r="VX35" i="1"/>
  <c r="VW35" i="1"/>
  <c r="VV35" i="1"/>
  <c r="VU35" i="1"/>
  <c r="VT35" i="1"/>
  <c r="VS35" i="1"/>
  <c r="VR35" i="1"/>
  <c r="VQ35" i="1"/>
  <c r="VP35" i="1"/>
  <c r="VO35" i="1"/>
  <c r="VN35" i="1"/>
  <c r="VM35" i="1"/>
  <c r="VL35" i="1"/>
  <c r="VK35" i="1"/>
  <c r="VJ35" i="1"/>
  <c r="VI35" i="1"/>
  <c r="VH35" i="1"/>
  <c r="VG35" i="1"/>
  <c r="VF35" i="1"/>
  <c r="VE35" i="1"/>
  <c r="VD35" i="1"/>
  <c r="VC35" i="1"/>
  <c r="VB35" i="1"/>
  <c r="VA35" i="1"/>
  <c r="UZ35" i="1"/>
  <c r="UY35" i="1"/>
  <c r="UX35" i="1"/>
  <c r="UW35" i="1"/>
  <c r="UV35" i="1"/>
  <c r="UU35" i="1"/>
  <c r="UT35" i="1"/>
  <c r="US35" i="1"/>
  <c r="UR35" i="1"/>
  <c r="UQ35" i="1"/>
  <c r="UP35" i="1"/>
  <c r="UO35" i="1"/>
  <c r="UN35" i="1"/>
  <c r="UM35" i="1"/>
  <c r="UL35" i="1"/>
  <c r="UK35" i="1"/>
  <c r="UJ35" i="1"/>
  <c r="UI35" i="1"/>
  <c r="UH35" i="1"/>
  <c r="UG35" i="1"/>
  <c r="UF35" i="1"/>
  <c r="UE35" i="1"/>
  <c r="UD35" i="1"/>
  <c r="UC35" i="1"/>
  <c r="UB35" i="1"/>
  <c r="UA35" i="1"/>
  <c r="TZ35" i="1"/>
  <c r="TY35" i="1"/>
  <c r="TX35" i="1"/>
  <c r="TW35" i="1"/>
  <c r="TV35" i="1"/>
  <c r="TU35" i="1"/>
  <c r="TT35" i="1"/>
  <c r="TS35" i="1"/>
  <c r="TR35" i="1"/>
  <c r="TQ35" i="1"/>
  <c r="TP35" i="1"/>
  <c r="TO35" i="1"/>
  <c r="TN35" i="1"/>
  <c r="TM35" i="1"/>
  <c r="TL35" i="1"/>
  <c r="TK35" i="1"/>
  <c r="TJ35" i="1"/>
  <c r="TI35" i="1"/>
  <c r="TH35" i="1"/>
  <c r="TG35" i="1"/>
  <c r="TF35" i="1"/>
  <c r="TE35" i="1"/>
  <c r="TD35" i="1"/>
  <c r="TC35" i="1"/>
  <c r="TB35" i="1"/>
  <c r="TA35" i="1"/>
  <c r="SZ35" i="1"/>
  <c r="SY35" i="1"/>
  <c r="SX35" i="1"/>
  <c r="SW35" i="1"/>
  <c r="SV35" i="1"/>
  <c r="SU35" i="1"/>
  <c r="ST35" i="1"/>
  <c r="SS35" i="1"/>
  <c r="SR35" i="1"/>
  <c r="SQ35" i="1"/>
  <c r="SP35" i="1"/>
  <c r="SO35" i="1"/>
  <c r="SN35" i="1"/>
  <c r="SM35" i="1"/>
  <c r="SL35" i="1"/>
  <c r="SK35" i="1"/>
  <c r="SJ35" i="1"/>
  <c r="SI35" i="1"/>
  <c r="SH35" i="1"/>
  <c r="SG35" i="1"/>
  <c r="SF35" i="1"/>
  <c r="SE35" i="1"/>
  <c r="SD35" i="1"/>
  <c r="SC35" i="1"/>
  <c r="SB35" i="1"/>
  <c r="SA35" i="1"/>
  <c r="RZ35" i="1"/>
  <c r="RY35" i="1"/>
  <c r="RX35" i="1"/>
  <c r="RW35" i="1"/>
  <c r="RV35" i="1"/>
  <c r="RU35" i="1"/>
  <c r="RT35" i="1"/>
  <c r="RS35" i="1"/>
  <c r="RR35" i="1"/>
  <c r="RQ35" i="1"/>
  <c r="RP35" i="1"/>
  <c r="RO35" i="1"/>
  <c r="RN35" i="1"/>
  <c r="RM35" i="1"/>
  <c r="RL35" i="1"/>
  <c r="RK35" i="1"/>
  <c r="RJ35" i="1"/>
  <c r="RI35" i="1"/>
  <c r="RH35" i="1"/>
  <c r="RG35" i="1"/>
  <c r="RF35" i="1"/>
  <c r="RE35" i="1"/>
  <c r="RD35" i="1"/>
  <c r="RC35" i="1"/>
  <c r="RB35" i="1"/>
  <c r="RA35" i="1"/>
  <c r="QZ35" i="1"/>
  <c r="QY35" i="1"/>
  <c r="QX35" i="1"/>
  <c r="QW35" i="1"/>
  <c r="QV35" i="1"/>
  <c r="QU35" i="1"/>
  <c r="QT35" i="1"/>
  <c r="QS35" i="1"/>
  <c r="QR35" i="1"/>
  <c r="QQ35" i="1"/>
  <c r="QP35" i="1"/>
  <c r="QO35" i="1"/>
  <c r="QN35" i="1"/>
  <c r="QM35" i="1"/>
  <c r="QL35" i="1"/>
  <c r="QK35" i="1"/>
  <c r="QJ35" i="1"/>
  <c r="QI35" i="1"/>
  <c r="QH35" i="1"/>
  <c r="QG35" i="1"/>
  <c r="QF35" i="1"/>
  <c r="QE35" i="1"/>
  <c r="QD35" i="1"/>
  <c r="QC35" i="1"/>
  <c r="QB35" i="1"/>
  <c r="QA35" i="1"/>
  <c r="PZ35" i="1"/>
  <c r="PY35" i="1"/>
  <c r="PX35" i="1"/>
  <c r="PW35" i="1"/>
  <c r="PV35" i="1"/>
  <c r="PU35" i="1"/>
  <c r="PT35" i="1"/>
  <c r="PS35" i="1"/>
  <c r="PR35" i="1"/>
  <c r="PQ35" i="1"/>
  <c r="PQ40" i="1" s="1"/>
  <c r="PP35" i="1"/>
  <c r="PP40" i="1" s="1"/>
  <c r="PO35" i="1"/>
  <c r="PO40" i="1" s="1"/>
  <c r="PN35" i="1"/>
  <c r="PN40" i="1" s="1"/>
  <c r="PM35" i="1"/>
  <c r="PM40" i="1" s="1"/>
  <c r="PL35" i="1"/>
  <c r="PL40" i="1" s="1"/>
  <c r="PK35" i="1"/>
  <c r="PK40" i="1" s="1"/>
  <c r="PJ35" i="1"/>
  <c r="PJ40" i="1" s="1"/>
  <c r="PI35" i="1"/>
  <c r="PI40" i="1" s="1"/>
  <c r="PH35" i="1"/>
  <c r="PH40" i="1" s="1"/>
  <c r="PG35" i="1"/>
  <c r="PG40" i="1" s="1"/>
  <c r="PF35" i="1"/>
  <c r="PF40" i="1" s="1"/>
  <c r="PE35" i="1"/>
  <c r="PE40" i="1" s="1"/>
  <c r="PD35" i="1"/>
  <c r="PD40" i="1" s="1"/>
  <c r="PC35" i="1"/>
  <c r="PC40" i="1" s="1"/>
  <c r="PB35" i="1"/>
  <c r="PB40" i="1" s="1"/>
  <c r="PA35" i="1"/>
  <c r="PA40" i="1" s="1"/>
  <c r="OZ35" i="1"/>
  <c r="OZ40" i="1" s="1"/>
  <c r="OY35" i="1"/>
  <c r="OY40" i="1" s="1"/>
  <c r="OX35" i="1"/>
  <c r="OX40" i="1" s="1"/>
  <c r="OW35" i="1"/>
  <c r="OW40" i="1" s="1"/>
  <c r="OV35" i="1"/>
  <c r="OV40" i="1" s="1"/>
  <c r="OU35" i="1"/>
  <c r="OU40" i="1" s="1"/>
  <c r="OT35" i="1"/>
  <c r="OT40" i="1" s="1"/>
  <c r="OS35" i="1"/>
  <c r="OS40" i="1" s="1"/>
  <c r="OR35" i="1"/>
  <c r="OR40" i="1" s="1"/>
  <c r="OQ35" i="1"/>
  <c r="OQ40" i="1" s="1"/>
  <c r="OP35" i="1"/>
  <c r="OP40" i="1" s="1"/>
  <c r="OO35" i="1"/>
  <c r="OO40" i="1" s="1"/>
  <c r="ON35" i="1"/>
  <c r="ON40" i="1" s="1"/>
  <c r="OM35" i="1"/>
  <c r="OM40" i="1" s="1"/>
  <c r="OL35" i="1"/>
  <c r="OL40" i="1" s="1"/>
  <c r="OK35" i="1"/>
  <c r="OK40" i="1" s="1"/>
  <c r="OJ35" i="1"/>
  <c r="OJ40" i="1" s="1"/>
  <c r="OI35" i="1"/>
  <c r="OI40" i="1" s="1"/>
  <c r="OH35" i="1"/>
  <c r="OH40" i="1" s="1"/>
  <c r="OG35" i="1"/>
  <c r="OF35" i="1"/>
  <c r="OE35" i="1"/>
  <c r="OD35" i="1"/>
  <c r="OC35" i="1"/>
  <c r="OB35" i="1"/>
  <c r="OA35" i="1"/>
  <c r="NZ35" i="1"/>
  <c r="NY35" i="1"/>
  <c r="NX35" i="1"/>
  <c r="NW35" i="1"/>
  <c r="NV35" i="1"/>
  <c r="NU35" i="1"/>
  <c r="NU40" i="1" s="1"/>
  <c r="NU33" i="2" s="1"/>
  <c r="NT35" i="1"/>
  <c r="NT40" i="1" s="1"/>
  <c r="NT33" i="2" s="1"/>
  <c r="NS35" i="1"/>
  <c r="NS40" i="1" s="1"/>
  <c r="NS33" i="2" s="1"/>
  <c r="NR35" i="1"/>
  <c r="NR40" i="1" s="1"/>
  <c r="NR33" i="2" s="1"/>
  <c r="NQ35" i="1"/>
  <c r="NQ40" i="1" s="1"/>
  <c r="NQ33" i="2" s="1"/>
  <c r="NP35" i="1"/>
  <c r="NP40" i="1" s="1"/>
  <c r="NP33" i="2" s="1"/>
  <c r="NO35" i="1"/>
  <c r="NO40" i="1" s="1"/>
  <c r="NO33" i="2" s="1"/>
  <c r="NN35" i="1"/>
  <c r="NN40" i="1" s="1"/>
  <c r="NN33" i="2" s="1"/>
  <c r="NM35" i="1"/>
  <c r="NM40" i="1" s="1"/>
  <c r="NM33" i="2" s="1"/>
  <c r="NL35" i="1"/>
  <c r="NL40" i="1" s="1"/>
  <c r="NL33" i="2" s="1"/>
  <c r="NK35" i="1"/>
  <c r="NK40" i="1" s="1"/>
  <c r="NK33" i="2" s="1"/>
  <c r="NJ35" i="1"/>
  <c r="NJ40" i="1" s="1"/>
  <c r="NJ33" i="2" s="1"/>
  <c r="NI35" i="1"/>
  <c r="NI40" i="1" s="1"/>
  <c r="NI33" i="2" s="1"/>
  <c r="NH35" i="1"/>
  <c r="NH40" i="1" s="1"/>
  <c r="NH33" i="2" s="1"/>
  <c r="NG35" i="1"/>
  <c r="NG40" i="1" s="1"/>
  <c r="NG33" i="2" s="1"/>
  <c r="NF35" i="1"/>
  <c r="NF40" i="1" s="1"/>
  <c r="NF33" i="2" s="1"/>
  <c r="NE35" i="1"/>
  <c r="NE40" i="1" s="1"/>
  <c r="NE33" i="2" s="1"/>
  <c r="ND35" i="1"/>
  <c r="ND40" i="1" s="1"/>
  <c r="ND33" i="2" s="1"/>
  <c r="NC35" i="1"/>
  <c r="NC40" i="1" s="1"/>
  <c r="NC33" i="2" s="1"/>
  <c r="NB35" i="1"/>
  <c r="NB40" i="1" s="1"/>
  <c r="NB33" i="2" s="1"/>
  <c r="NA35" i="1"/>
  <c r="NA40" i="1" s="1"/>
  <c r="NA33" i="2" s="1"/>
  <c r="MZ35" i="1"/>
  <c r="MZ40" i="1" s="1"/>
  <c r="MZ33" i="2" s="1"/>
  <c r="MY35" i="1"/>
  <c r="MY40" i="1" s="1"/>
  <c r="MY33" i="2" s="1"/>
  <c r="MW35" i="1"/>
  <c r="MV35" i="1"/>
  <c r="MU35" i="1"/>
  <c r="MT35" i="1"/>
  <c r="MS35" i="1"/>
  <c r="MR35" i="1"/>
  <c r="MQ35" i="1"/>
  <c r="MP35" i="1"/>
  <c r="MO35" i="1"/>
  <c r="MN35" i="1"/>
  <c r="MM35" i="1"/>
  <c r="ML35" i="1"/>
  <c r="MK35" i="1"/>
  <c r="MJ35" i="1"/>
  <c r="MI35" i="1"/>
  <c r="MH35" i="1"/>
  <c r="MG35" i="1"/>
  <c r="MF35" i="1"/>
  <c r="ME35" i="1"/>
  <c r="MD35" i="1"/>
  <c r="MC35" i="1"/>
  <c r="MB35" i="1"/>
  <c r="MA35" i="1"/>
  <c r="LZ35" i="1"/>
  <c r="LY35" i="1"/>
  <c r="LX35" i="1"/>
  <c r="LW35" i="1"/>
  <c r="LV35" i="1"/>
  <c r="LU35" i="1"/>
  <c r="LT35" i="1"/>
  <c r="LS35" i="1"/>
  <c r="LR35" i="1"/>
  <c r="LQ35" i="1"/>
  <c r="LP35" i="1"/>
  <c r="LO35" i="1"/>
  <c r="LN35" i="1"/>
  <c r="LM35" i="1"/>
  <c r="LL35" i="1"/>
  <c r="LK35" i="1"/>
  <c r="LJ35" i="1"/>
  <c r="LI35" i="1"/>
  <c r="LH35" i="1"/>
  <c r="LG35" i="1"/>
  <c r="LF35" i="1"/>
  <c r="LE35" i="1"/>
  <c r="LD35" i="1"/>
  <c r="LC35" i="1"/>
  <c r="LB35" i="1"/>
  <c r="LA35" i="1"/>
  <c r="KZ35" i="1"/>
  <c r="KY35" i="1"/>
  <c r="KX35" i="1"/>
  <c r="KW35" i="1"/>
  <c r="KV35" i="1"/>
  <c r="KU35" i="1"/>
  <c r="KT35" i="1"/>
  <c r="KS35" i="1"/>
  <c r="KR35" i="1"/>
  <c r="KQ35" i="1"/>
  <c r="KP35" i="1"/>
  <c r="KO35" i="1"/>
  <c r="KN35" i="1"/>
  <c r="KM35" i="1"/>
  <c r="KL35" i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P35" i="1"/>
  <c r="JO35" i="1"/>
  <c r="JN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AI35" i="1"/>
  <c r="AH35" i="1"/>
  <c r="AG35" i="1"/>
  <c r="AF35" i="1"/>
  <c r="AE35" i="1"/>
  <c r="AD35" i="1"/>
  <c r="AC35" i="1"/>
  <c r="AB35" i="1"/>
  <c r="AA35" i="1" l="1"/>
  <c r="Z35" i="1"/>
  <c r="NU33" i="1"/>
  <c r="NT33" i="1"/>
  <c r="NS33" i="1"/>
  <c r="NR33" i="1"/>
  <c r="NQ33" i="1"/>
  <c r="NP33" i="1"/>
  <c r="NO33" i="1"/>
  <c r="NN33" i="1"/>
  <c r="NM33" i="1"/>
  <c r="NL33" i="1"/>
  <c r="NK33" i="1"/>
  <c r="NJ33" i="1"/>
  <c r="NI33" i="1"/>
  <c r="NH33" i="1"/>
  <c r="NG33" i="1"/>
  <c r="NF33" i="1"/>
  <c r="NE33" i="1"/>
  <c r="ND33" i="1"/>
  <c r="NC33" i="1"/>
  <c r="NB33" i="1"/>
  <c r="NA33" i="1"/>
  <c r="MZ33" i="1"/>
  <c r="MY33" i="1"/>
  <c r="MX33" i="1"/>
  <c r="MW33" i="1"/>
  <c r="MV33" i="1"/>
  <c r="MU33" i="1"/>
  <c r="MT33" i="1"/>
  <c r="MS33" i="1"/>
  <c r="MR33" i="1"/>
  <c r="MQ33" i="1"/>
  <c r="MP33" i="1"/>
  <c r="MO33" i="1"/>
  <c r="MN33" i="1"/>
  <c r="MM33" i="1"/>
  <c r="ML33" i="1"/>
  <c r="MK33" i="1"/>
  <c r="MJ33" i="1"/>
  <c r="MI33" i="1"/>
  <c r="MH33" i="1"/>
  <c r="MG33" i="1"/>
  <c r="MF33" i="1"/>
  <c r="ME33" i="1"/>
  <c r="MD33" i="1"/>
  <c r="MC33" i="1"/>
  <c r="MB33" i="1"/>
  <c r="MA33" i="1"/>
  <c r="LZ33" i="1"/>
  <c r="LY33" i="1"/>
  <c r="LX33" i="1"/>
  <c r="LW33" i="1"/>
  <c r="LV33" i="1"/>
  <c r="LU33" i="1"/>
  <c r="LT33" i="1"/>
  <c r="LS33" i="1"/>
  <c r="LR33" i="1"/>
  <c r="LQ33" i="1"/>
  <c r="LP33" i="1"/>
  <c r="LO33" i="1"/>
  <c r="LN33" i="1" l="1"/>
  <c r="ZI31" i="1" l="1"/>
  <c r="ZH31" i="1"/>
  <c r="ZG31" i="1"/>
  <c r="ZF31" i="1"/>
  <c r="ZE31" i="1"/>
  <c r="ZD31" i="1"/>
  <c r="ZC31" i="1"/>
  <c r="ZB31" i="1"/>
  <c r="ZA31" i="1"/>
  <c r="YZ31" i="1"/>
  <c r="YY31" i="1"/>
  <c r="YX31" i="1"/>
  <c r="YW31" i="1"/>
  <c r="YV31" i="1"/>
  <c r="YU31" i="1"/>
  <c r="YT31" i="1"/>
  <c r="YS31" i="1"/>
  <c r="YR31" i="1"/>
  <c r="YQ31" i="1"/>
  <c r="YP31" i="1"/>
  <c r="YO31" i="1"/>
  <c r="YN31" i="1"/>
  <c r="YM31" i="1"/>
  <c r="YL31" i="1"/>
  <c r="YK31" i="1"/>
  <c r="YJ31" i="1"/>
  <c r="YI31" i="1"/>
  <c r="YH31" i="1"/>
  <c r="YG31" i="1"/>
  <c r="YF31" i="1"/>
  <c r="YE31" i="1"/>
  <c r="YD31" i="1"/>
  <c r="YC31" i="1"/>
  <c r="YB31" i="1"/>
  <c r="YA31" i="1"/>
  <c r="XZ31" i="1"/>
  <c r="XY31" i="1"/>
  <c r="XX31" i="1"/>
  <c r="XW31" i="1"/>
  <c r="XV31" i="1"/>
  <c r="XU31" i="1"/>
  <c r="XT31" i="1"/>
  <c r="XS31" i="1"/>
  <c r="XR31" i="1"/>
  <c r="XQ31" i="1"/>
  <c r="XP31" i="1"/>
  <c r="XO31" i="1"/>
  <c r="XN31" i="1" l="1"/>
  <c r="XM31" i="1"/>
  <c r="XM30" i="2" s="1"/>
  <c r="XL31" i="1"/>
  <c r="XL30" i="2" s="1"/>
  <c r="XK31" i="1"/>
  <c r="XK30" i="2" s="1"/>
  <c r="XJ31" i="1"/>
  <c r="XJ30" i="2" s="1"/>
  <c r="XI31" i="1"/>
  <c r="XI30" i="2" s="1"/>
  <c r="XH31" i="1"/>
  <c r="XH30" i="2" s="1"/>
  <c r="XG31" i="1"/>
  <c r="XG30" i="2" s="1"/>
  <c r="XF31" i="1"/>
  <c r="XF30" i="2" s="1"/>
  <c r="XE31" i="1"/>
  <c r="XE30" i="2" s="1"/>
  <c r="XD31" i="1"/>
  <c r="XD30" i="2" s="1"/>
  <c r="XC31" i="1"/>
  <c r="XC30" i="2" s="1"/>
  <c r="XB31" i="1"/>
  <c r="XB30" i="2" s="1"/>
  <c r="XA31" i="1"/>
  <c r="XA30" i="2" s="1"/>
  <c r="WZ31" i="1"/>
  <c r="WZ30" i="2" s="1"/>
  <c r="WY31" i="1"/>
  <c r="WY30" i="2" s="1"/>
  <c r="WX31" i="1"/>
  <c r="WX30" i="2" s="1"/>
  <c r="WW31" i="1"/>
  <c r="WW30" i="2" s="1"/>
  <c r="WV31" i="1"/>
  <c r="WV30" i="2" s="1"/>
  <c r="WU31" i="1"/>
  <c r="WU30" i="2" s="1"/>
  <c r="WT31" i="1"/>
  <c r="WT30" i="2" s="1"/>
  <c r="WS31" i="1"/>
  <c r="WS30" i="2" s="1"/>
  <c r="WR31" i="1"/>
  <c r="WR30" i="2" s="1"/>
  <c r="WQ31" i="1"/>
  <c r="WQ30" i="2" s="1"/>
  <c r="WP31" i="1"/>
  <c r="WP30" i="2" s="1"/>
  <c r="WO31" i="1"/>
  <c r="WO30" i="2" s="1"/>
  <c r="WN31" i="1"/>
  <c r="WN30" i="2" s="1"/>
  <c r="WM31" i="1"/>
  <c r="WM30" i="2" s="1"/>
  <c r="WL31" i="1"/>
  <c r="WL30" i="2" s="1"/>
  <c r="WK31" i="1"/>
  <c r="WK30" i="2" s="1"/>
  <c r="WJ31" i="1"/>
  <c r="WJ30" i="2" s="1"/>
  <c r="WI31" i="1"/>
  <c r="WI30" i="2" s="1"/>
  <c r="WH31" i="1"/>
  <c r="WH30" i="2" s="1"/>
  <c r="WG31" i="1"/>
  <c r="WG30" i="2" s="1"/>
  <c r="WF31" i="1"/>
  <c r="WF30" i="2" s="1"/>
  <c r="WE31" i="1"/>
  <c r="WE30" i="2" s="1"/>
  <c r="WD31" i="1"/>
  <c r="WD30" i="2" s="1"/>
  <c r="WC31" i="1"/>
  <c r="WC30" i="2" s="1"/>
  <c r="WB31" i="1"/>
  <c r="WB30" i="2" s="1"/>
  <c r="WA31" i="1"/>
  <c r="WA30" i="2" s="1"/>
  <c r="VZ31" i="1"/>
  <c r="VZ30" i="2" s="1"/>
  <c r="VY31" i="1"/>
  <c r="VY30" i="2" s="1"/>
  <c r="VX31" i="1"/>
  <c r="VX30" i="2" s="1"/>
  <c r="VW31" i="1"/>
  <c r="VW30" i="2" s="1"/>
  <c r="VV31" i="1"/>
  <c r="VV30" i="2" s="1"/>
  <c r="VU31" i="1"/>
  <c r="VU30" i="2" s="1"/>
  <c r="VT31" i="1"/>
  <c r="VT30" i="2" s="1"/>
  <c r="VS31" i="1"/>
  <c r="VS30" i="2" s="1"/>
  <c r="VR31" i="1"/>
  <c r="VR30" i="2" s="1"/>
  <c r="VQ31" i="1"/>
  <c r="VQ30" i="2" s="1"/>
  <c r="VP31" i="1"/>
  <c r="VP30" i="2" s="1"/>
  <c r="VO31" i="1"/>
  <c r="VO30" i="2" s="1"/>
  <c r="VN31" i="1"/>
  <c r="VN30" i="2" s="1"/>
  <c r="VM31" i="1"/>
  <c r="VM30" i="2" s="1"/>
  <c r="VL31" i="1"/>
  <c r="VL30" i="2" s="1"/>
  <c r="VK31" i="1"/>
  <c r="VK30" i="2" s="1"/>
  <c r="VJ31" i="1"/>
  <c r="VJ30" i="2" s="1"/>
  <c r="VI31" i="1"/>
  <c r="VI30" i="2" s="1"/>
  <c r="VH31" i="1"/>
  <c r="VH30" i="2" s="1"/>
  <c r="VG31" i="1"/>
  <c r="VG30" i="2" s="1"/>
  <c r="VF31" i="1"/>
  <c r="VF30" i="2" s="1"/>
  <c r="VE31" i="1"/>
  <c r="VE30" i="2" s="1"/>
  <c r="VD31" i="1"/>
  <c r="VD30" i="2" s="1"/>
  <c r="VC31" i="1"/>
  <c r="VC30" i="2" s="1"/>
  <c r="VB31" i="1"/>
  <c r="VB30" i="2" s="1"/>
  <c r="VA31" i="1"/>
  <c r="VA30" i="2" s="1"/>
  <c r="UZ31" i="1"/>
  <c r="UZ30" i="2" s="1"/>
  <c r="UY31" i="1"/>
  <c r="UY30" i="2" s="1"/>
  <c r="UX31" i="1"/>
  <c r="UX30" i="2" s="1"/>
  <c r="UW31" i="1"/>
  <c r="UW30" i="2" s="1"/>
  <c r="UV31" i="1"/>
  <c r="UV30" i="2" s="1"/>
  <c r="UU31" i="1"/>
  <c r="UU30" i="2" s="1"/>
  <c r="UT31" i="1"/>
  <c r="UT30" i="2" s="1"/>
  <c r="US31" i="1"/>
  <c r="US30" i="2" s="1"/>
  <c r="UR31" i="1"/>
  <c r="UR30" i="2" s="1"/>
  <c r="UQ31" i="1"/>
  <c r="UQ30" i="2" s="1"/>
  <c r="UP31" i="1"/>
  <c r="UP30" i="2" s="1"/>
  <c r="UO31" i="1"/>
  <c r="UO30" i="2" s="1"/>
  <c r="UN31" i="1"/>
  <c r="UN30" i="2" s="1"/>
  <c r="UM31" i="1"/>
  <c r="UM30" i="2" s="1"/>
  <c r="UL31" i="1"/>
  <c r="UL30" i="2" s="1"/>
  <c r="UK31" i="1"/>
  <c r="UK30" i="2" s="1"/>
  <c r="UJ31" i="1"/>
  <c r="UJ30" i="2" s="1"/>
  <c r="UI31" i="1"/>
  <c r="UI30" i="2" s="1"/>
  <c r="UH31" i="1"/>
  <c r="UH30" i="2" s="1"/>
  <c r="UG31" i="1"/>
  <c r="UG30" i="2" s="1"/>
  <c r="UF31" i="1"/>
  <c r="UF30" i="2" s="1"/>
  <c r="UE31" i="1"/>
  <c r="UE30" i="2" s="1"/>
  <c r="UD31" i="1"/>
  <c r="UD30" i="2" s="1"/>
  <c r="UC31" i="1"/>
  <c r="UC30" i="2" s="1"/>
  <c r="UB31" i="1"/>
  <c r="UB30" i="2" s="1"/>
  <c r="UA31" i="1"/>
  <c r="UA30" i="2" s="1"/>
  <c r="TZ31" i="1"/>
  <c r="TZ30" i="2" s="1"/>
  <c r="TY31" i="1"/>
  <c r="TY30" i="2" s="1"/>
  <c r="TX31" i="1"/>
  <c r="TX30" i="2" s="1"/>
  <c r="TW31" i="1"/>
  <c r="TW30" i="2" s="1"/>
  <c r="TV31" i="1"/>
  <c r="TV30" i="2" s="1"/>
  <c r="TU31" i="1"/>
  <c r="TU30" i="2" s="1"/>
  <c r="TT31" i="1"/>
  <c r="TT30" i="2" s="1"/>
  <c r="TS31" i="1"/>
  <c r="TS30" i="2" s="1"/>
  <c r="TR31" i="1"/>
  <c r="TR30" i="2" s="1"/>
  <c r="TQ31" i="1"/>
  <c r="TQ30" i="2" s="1"/>
  <c r="TP31" i="1"/>
  <c r="TP30" i="2" s="1"/>
  <c r="TO31" i="1"/>
  <c r="TO30" i="2" s="1"/>
  <c r="TN31" i="1"/>
  <c r="TN30" i="2" s="1"/>
  <c r="TM31" i="1"/>
  <c r="TM30" i="2" s="1"/>
  <c r="TL31" i="1"/>
  <c r="TL30" i="2" s="1"/>
  <c r="TK31" i="1"/>
  <c r="TK30" i="2" s="1"/>
  <c r="TJ31" i="1"/>
  <c r="TJ30" i="2" s="1"/>
  <c r="TI31" i="1"/>
  <c r="TI30" i="2" s="1"/>
  <c r="TH31" i="1"/>
  <c r="TH30" i="2" s="1"/>
  <c r="TG31" i="1"/>
  <c r="TG30" i="2" s="1"/>
  <c r="TF31" i="1"/>
  <c r="TF30" i="2" s="1"/>
  <c r="TE31" i="1"/>
  <c r="TE30" i="2" s="1"/>
  <c r="TD31" i="1"/>
  <c r="TD30" i="2" s="1"/>
  <c r="TC31" i="1"/>
  <c r="TC30" i="2" s="1"/>
  <c r="TB31" i="1"/>
  <c r="TB30" i="2" s="1"/>
  <c r="TA31" i="1"/>
  <c r="TA30" i="2" s="1"/>
  <c r="SZ31" i="1"/>
  <c r="SZ30" i="2" s="1"/>
  <c r="SY31" i="1"/>
  <c r="SY30" i="2" s="1"/>
  <c r="SX31" i="1"/>
  <c r="SX30" i="2" s="1"/>
  <c r="SW31" i="1"/>
  <c r="SW30" i="2" s="1"/>
  <c r="SV31" i="1"/>
  <c r="SV30" i="2" s="1"/>
  <c r="SU31" i="1"/>
  <c r="SU30" i="2" s="1"/>
  <c r="ST31" i="1"/>
  <c r="ST30" i="2" s="1"/>
  <c r="SS31" i="1"/>
  <c r="SS30" i="2" s="1"/>
  <c r="SR31" i="1"/>
  <c r="SR30" i="2" s="1"/>
  <c r="SQ31" i="1"/>
  <c r="SQ30" i="2" s="1"/>
  <c r="SP31" i="1"/>
  <c r="SP30" i="2" s="1"/>
  <c r="SO31" i="1"/>
  <c r="SO30" i="2" s="1"/>
  <c r="SN31" i="1"/>
  <c r="SN30" i="2" s="1"/>
  <c r="SM31" i="1"/>
  <c r="SM30" i="2" s="1"/>
  <c r="SL31" i="1"/>
  <c r="SL30" i="2" s="1"/>
  <c r="SK31" i="1"/>
  <c r="SK30" i="2" s="1"/>
  <c r="SJ31" i="1"/>
  <c r="SJ30" i="2" s="1"/>
  <c r="SI31" i="1"/>
  <c r="SI30" i="2" s="1"/>
  <c r="SH31" i="1"/>
  <c r="SH30" i="2" s="1"/>
  <c r="SG31" i="1"/>
  <c r="SG30" i="2" s="1"/>
  <c r="SF31" i="1"/>
  <c r="SF30" i="2" s="1"/>
  <c r="SE31" i="1"/>
  <c r="SE30" i="2" s="1"/>
  <c r="SD31" i="1"/>
  <c r="SD30" i="2" s="1"/>
  <c r="SC31" i="1"/>
  <c r="SC30" i="2" s="1"/>
  <c r="SB31" i="1"/>
  <c r="SB30" i="2" s="1"/>
  <c r="SA31" i="1"/>
  <c r="SA30" i="2" s="1"/>
  <c r="RZ31" i="1"/>
  <c r="RZ30" i="2" s="1"/>
  <c r="RY31" i="1"/>
  <c r="RY30" i="2" s="1"/>
  <c r="RX31" i="1"/>
  <c r="RX30" i="2" s="1"/>
  <c r="RW31" i="1"/>
  <c r="RW30" i="2" s="1"/>
  <c r="RV31" i="1"/>
  <c r="RV30" i="2" s="1"/>
  <c r="RU31" i="1"/>
  <c r="RU30" i="2" s="1"/>
  <c r="RT31" i="1"/>
  <c r="RT30" i="2" s="1"/>
  <c r="RS31" i="1"/>
  <c r="RS30" i="2" s="1"/>
  <c r="RR31" i="1"/>
  <c r="RR30" i="2" s="1"/>
  <c r="RQ31" i="1"/>
  <c r="RQ30" i="2" s="1"/>
  <c r="RP31" i="1"/>
  <c r="RP30" i="2" s="1"/>
  <c r="RO31" i="1"/>
  <c r="RO30" i="2" s="1"/>
  <c r="RN31" i="1"/>
  <c r="RN30" i="2" s="1"/>
  <c r="RM31" i="1"/>
  <c r="RM30" i="2" s="1"/>
  <c r="RL31" i="1"/>
  <c r="RL30" i="2" s="1"/>
  <c r="RK31" i="1"/>
  <c r="RK30" i="2" s="1"/>
  <c r="RJ31" i="1"/>
  <c r="RJ30" i="2" s="1"/>
  <c r="RI31" i="1"/>
  <c r="RI30" i="2" s="1"/>
  <c r="RH31" i="1"/>
  <c r="RH30" i="2" s="1"/>
  <c r="RG31" i="1"/>
  <c r="RG30" i="2" s="1"/>
  <c r="RF31" i="1"/>
  <c r="RF30" i="2" s="1"/>
  <c r="RE31" i="1"/>
  <c r="RE30" i="2" s="1"/>
  <c r="RD31" i="1"/>
  <c r="RD30" i="2" s="1"/>
  <c r="RC31" i="1"/>
  <c r="RC30" i="2" s="1"/>
  <c r="RB31" i="1"/>
  <c r="RB30" i="2" s="1"/>
  <c r="RA31" i="1"/>
  <c r="RA30" i="2" s="1"/>
  <c r="QZ31" i="1"/>
  <c r="QZ30" i="2" s="1"/>
  <c r="QY31" i="1"/>
  <c r="QY30" i="2" s="1"/>
  <c r="QX31" i="1"/>
  <c r="QX30" i="2" s="1"/>
  <c r="QW31" i="1"/>
  <c r="QW30" i="2" s="1"/>
  <c r="QV31" i="1"/>
  <c r="QV30" i="2" s="1"/>
  <c r="QU31" i="1"/>
  <c r="QU30" i="2" s="1"/>
  <c r="QT31" i="1"/>
  <c r="QT30" i="2" s="1"/>
  <c r="QS31" i="1"/>
  <c r="QS30" i="2" s="1"/>
  <c r="QR31" i="1"/>
  <c r="QR30" i="2" s="1"/>
  <c r="QQ31" i="1"/>
  <c r="QQ30" i="2" s="1"/>
  <c r="QP31" i="1"/>
  <c r="QP30" i="2" s="1"/>
  <c r="QO31" i="1"/>
  <c r="QO30" i="2" s="1"/>
  <c r="QN31" i="1"/>
  <c r="QN30" i="2" s="1"/>
  <c r="QM31" i="1"/>
  <c r="QM30" i="2" s="1"/>
  <c r="QL31" i="1"/>
  <c r="QL30" i="2" s="1"/>
  <c r="QK31" i="1"/>
  <c r="QK30" i="2" s="1"/>
  <c r="QJ31" i="1"/>
  <c r="QJ30" i="2" s="1"/>
  <c r="QI31" i="1"/>
  <c r="QI30" i="2" s="1"/>
  <c r="QH31" i="1"/>
  <c r="QH30" i="2" s="1"/>
  <c r="QG31" i="1"/>
  <c r="QG30" i="2" s="1"/>
  <c r="QF31" i="1"/>
  <c r="QF30" i="2" s="1"/>
  <c r="QE31" i="1"/>
  <c r="QE30" i="2" s="1"/>
  <c r="QD31" i="1"/>
  <c r="QD30" i="2" s="1"/>
  <c r="QC31" i="1"/>
  <c r="QC30" i="2" s="1"/>
  <c r="QB31" i="1"/>
  <c r="QB30" i="2" s="1"/>
  <c r="QA31" i="1"/>
  <c r="QA30" i="2" s="1"/>
  <c r="PZ31" i="1"/>
  <c r="PZ30" i="2" s="1"/>
  <c r="PY31" i="1"/>
  <c r="PY30" i="2" s="1"/>
  <c r="PX31" i="1"/>
  <c r="PX30" i="2" s="1"/>
  <c r="PW31" i="1"/>
  <c r="PW30" i="2" s="1"/>
  <c r="PV31" i="1"/>
  <c r="PV30" i="2" s="1"/>
  <c r="PU31" i="1"/>
  <c r="PU30" i="2" s="1"/>
  <c r="PT31" i="1"/>
  <c r="PT30" i="2" s="1"/>
  <c r="PS31" i="1"/>
  <c r="PS30" i="2" s="1"/>
  <c r="PR31" i="1"/>
  <c r="PR30" i="2" s="1"/>
  <c r="PQ31" i="1"/>
  <c r="PQ30" i="2" s="1"/>
  <c r="PP31" i="1"/>
  <c r="PP30" i="2" s="1"/>
  <c r="PO31" i="1"/>
  <c r="PO30" i="2" s="1"/>
  <c r="PN31" i="1"/>
  <c r="PN30" i="2" s="1"/>
  <c r="PM31" i="1"/>
  <c r="PM30" i="2" s="1"/>
  <c r="PL31" i="1"/>
  <c r="PL30" i="2" s="1"/>
  <c r="PK31" i="1"/>
  <c r="PK30" i="2" s="1"/>
  <c r="PJ31" i="1"/>
  <c r="PJ30" i="2" s="1"/>
  <c r="PI31" i="1"/>
  <c r="PI30" i="2" s="1"/>
  <c r="PH31" i="1"/>
  <c r="PH30" i="2" s="1"/>
  <c r="PG31" i="1"/>
  <c r="PG30" i="2" s="1"/>
  <c r="PF31" i="1"/>
  <c r="PF30" i="2" s="1"/>
  <c r="PE31" i="1"/>
  <c r="PE30" i="2" s="1"/>
  <c r="PD31" i="1"/>
  <c r="PD30" i="2" s="1"/>
  <c r="PC31" i="1"/>
  <c r="PC30" i="2" s="1"/>
  <c r="PB31" i="1"/>
  <c r="PB30" i="2" s="1"/>
  <c r="PA31" i="1"/>
  <c r="PA30" i="2" s="1"/>
  <c r="OZ31" i="1"/>
  <c r="OZ30" i="2" s="1"/>
  <c r="OY31" i="1"/>
  <c r="OY30" i="2" s="1"/>
  <c r="OX31" i="1"/>
  <c r="OX30" i="2" s="1"/>
  <c r="OW31" i="1"/>
  <c r="OW30" i="2" s="1"/>
  <c r="OV31" i="1"/>
  <c r="OV30" i="2" s="1"/>
  <c r="OU31" i="1"/>
  <c r="OU30" i="2" s="1"/>
  <c r="OT31" i="1"/>
  <c r="OT30" i="2" s="1"/>
  <c r="OS31" i="1"/>
  <c r="OS30" i="2" s="1"/>
  <c r="OR31" i="1"/>
  <c r="OR30" i="2" s="1"/>
  <c r="OQ31" i="1"/>
  <c r="OQ30" i="2" s="1"/>
  <c r="OP31" i="1"/>
  <c r="OP30" i="2" s="1"/>
  <c r="OO31" i="1"/>
  <c r="OO30" i="2" s="1"/>
  <c r="ON31" i="1"/>
  <c r="ON30" i="2" s="1"/>
  <c r="OM31" i="1"/>
  <c r="OM30" i="2" s="1"/>
  <c r="OL31" i="1"/>
  <c r="OL30" i="2" s="1"/>
  <c r="OK31" i="1"/>
  <c r="OK30" i="2" s="1"/>
  <c r="OJ31" i="1"/>
  <c r="OJ30" i="2" s="1"/>
  <c r="OI31" i="1"/>
  <c r="OI30" i="2" s="1"/>
  <c r="OH31" i="1"/>
  <c r="OH30" i="2" s="1"/>
  <c r="OG31" i="1"/>
  <c r="OF31" i="1"/>
  <c r="OE31" i="1"/>
  <c r="OD31" i="1"/>
  <c r="OC31" i="1"/>
  <c r="OB31" i="1"/>
  <c r="OA31" i="1"/>
  <c r="NZ31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Q30" i="2" s="1"/>
  <c r="JP31" i="1"/>
  <c r="JP30" i="2" s="1"/>
  <c r="JO31" i="1"/>
  <c r="JO30" i="2" s="1"/>
  <c r="JN31" i="1"/>
  <c r="JN30" i="2" s="1"/>
  <c r="JM31" i="1"/>
  <c r="JM30" i="2" s="1"/>
  <c r="JL31" i="1"/>
  <c r="JL30" i="2" s="1"/>
  <c r="JK31" i="1"/>
  <c r="JK30" i="2" s="1"/>
  <c r="JJ31" i="1"/>
  <c r="JJ30" i="2" s="1"/>
  <c r="JI31" i="1"/>
  <c r="JI30" i="2" s="1"/>
  <c r="JH31" i="1"/>
  <c r="JH30" i="2" s="1"/>
  <c r="JG31" i="1"/>
  <c r="JG30" i="2" s="1"/>
  <c r="JF31" i="1"/>
  <c r="JF30" i="2" s="1"/>
  <c r="JE31" i="1"/>
  <c r="JE30" i="2" s="1"/>
  <c r="JD31" i="1"/>
  <c r="JD30" i="2" s="1"/>
  <c r="JC31" i="1"/>
  <c r="JC30" i="2" s="1"/>
  <c r="JB31" i="1"/>
  <c r="JB30" i="2" s="1"/>
  <c r="JA31" i="1"/>
  <c r="JA30" i="2" s="1"/>
  <c r="IZ31" i="1"/>
  <c r="IZ30" i="2" s="1"/>
  <c r="IY31" i="1"/>
  <c r="IY30" i="2" s="1"/>
  <c r="IX31" i="1"/>
  <c r="IX30" i="2" s="1"/>
  <c r="IW31" i="1"/>
  <c r="IW30" i="2" s="1"/>
  <c r="IV31" i="1"/>
  <c r="IV30" i="2" s="1"/>
  <c r="IU31" i="1"/>
  <c r="IU30" i="2" s="1"/>
  <c r="IT31" i="1"/>
  <c r="IT30" i="2" s="1"/>
  <c r="IS31" i="1"/>
  <c r="IS30" i="2" s="1"/>
  <c r="IR31" i="1"/>
  <c r="IR30" i="2" s="1"/>
  <c r="IQ31" i="1"/>
  <c r="IQ30" i="2" s="1"/>
  <c r="IP31" i="1"/>
  <c r="IP30" i="2" s="1"/>
  <c r="IO31" i="1"/>
  <c r="IO30" i="2" s="1"/>
  <c r="IN31" i="1"/>
  <c r="IN30" i="2" s="1"/>
  <c r="IM31" i="1"/>
  <c r="IM30" i="2" s="1"/>
  <c r="IL31" i="1"/>
  <c r="IL30" i="2" s="1"/>
  <c r="IK31" i="1"/>
  <c r="IK30" i="2" s="1"/>
  <c r="IJ31" i="1"/>
  <c r="IJ30" i="2" s="1"/>
  <c r="II31" i="1"/>
  <c r="II30" i="2" s="1"/>
  <c r="IH31" i="1"/>
  <c r="IH30" i="2" s="1"/>
  <c r="IG31" i="1"/>
  <c r="IG30" i="2" s="1"/>
  <c r="IF31" i="1"/>
  <c r="IF30" i="2" s="1"/>
  <c r="IE31" i="1"/>
  <c r="IE30" i="2" s="1"/>
  <c r="ID31" i="1"/>
  <c r="ID30" i="2" s="1"/>
  <c r="IC31" i="1"/>
  <c r="IC30" i="2" s="1"/>
  <c r="IB31" i="1"/>
  <c r="IB30" i="2" s="1"/>
  <c r="IA31" i="1"/>
  <c r="IA30" i="2" s="1"/>
  <c r="HZ31" i="1"/>
  <c r="HZ30" i="2" s="1"/>
  <c r="HY31" i="1"/>
  <c r="HY30" i="2" s="1"/>
  <c r="HX31" i="1"/>
  <c r="HX30" i="2" s="1"/>
  <c r="HW31" i="1"/>
  <c r="HW30" i="2" s="1"/>
  <c r="HV31" i="1"/>
  <c r="HV30" i="2" s="1"/>
  <c r="HU31" i="1"/>
  <c r="HU30" i="2" s="1"/>
  <c r="HT31" i="1"/>
  <c r="HT30" i="2" s="1"/>
  <c r="HS31" i="1"/>
  <c r="HS30" i="2" s="1"/>
  <c r="HR31" i="1"/>
  <c r="HR30" i="2" s="1"/>
  <c r="HQ31" i="1"/>
  <c r="HQ30" i="2" s="1"/>
  <c r="HP31" i="1"/>
  <c r="HP30" i="2" s="1"/>
  <c r="HO31" i="1"/>
  <c r="HO30" i="2" s="1"/>
  <c r="HN31" i="1"/>
  <c r="HN30" i="2" s="1"/>
  <c r="HM31" i="1"/>
  <c r="HM30" i="2" s="1"/>
  <c r="HL31" i="1"/>
  <c r="HL30" i="2" s="1"/>
  <c r="HK31" i="1"/>
  <c r="HK30" i="2" s="1"/>
  <c r="HJ31" i="1"/>
  <c r="HJ30" i="2" s="1"/>
  <c r="HI31" i="1"/>
  <c r="HI30" i="2" s="1"/>
  <c r="HH31" i="1"/>
  <c r="HH30" i="2" s="1"/>
  <c r="HG31" i="1"/>
  <c r="HG30" i="2" s="1"/>
  <c r="HF31" i="1"/>
  <c r="HF30" i="2" s="1"/>
  <c r="HE31" i="1"/>
  <c r="HE30" i="2" s="1"/>
  <c r="HD31" i="1"/>
  <c r="HD30" i="2" s="1"/>
  <c r="HC31" i="1"/>
  <c r="HC30" i="2" s="1"/>
  <c r="HB31" i="1"/>
  <c r="HB30" i="2" s="1"/>
  <c r="HA31" i="1"/>
  <c r="HA30" i="2" s="1"/>
  <c r="GZ31" i="1"/>
  <c r="GZ30" i="2" s="1"/>
  <c r="GY31" i="1"/>
  <c r="GY30" i="2" s="1"/>
  <c r="GX31" i="1"/>
  <c r="GX30" i="2" s="1"/>
  <c r="GW31" i="1"/>
  <c r="GW30" i="2" s="1"/>
  <c r="GV31" i="1"/>
  <c r="GV30" i="2" s="1"/>
  <c r="GU31" i="1"/>
  <c r="GU30" i="2" s="1"/>
  <c r="GT31" i="1"/>
  <c r="GT30" i="2" s="1"/>
  <c r="GS31" i="1"/>
  <c r="GS30" i="2" s="1"/>
  <c r="GR31" i="1"/>
  <c r="GR30" i="2" s="1"/>
  <c r="GQ31" i="1"/>
  <c r="GQ30" i="2" s="1"/>
  <c r="GP31" i="1"/>
  <c r="GP30" i="2" s="1"/>
  <c r="GO31" i="1"/>
  <c r="GO30" i="2" s="1"/>
  <c r="GN31" i="1"/>
  <c r="GN30" i="2" s="1"/>
  <c r="GM31" i="1"/>
  <c r="GM30" i="2" s="1"/>
  <c r="GL31" i="1"/>
  <c r="GL30" i="2" s="1"/>
  <c r="GK31" i="1"/>
  <c r="GK30" i="2" s="1"/>
  <c r="GJ31" i="1"/>
  <c r="GJ30" i="2" s="1"/>
  <c r="GI31" i="1"/>
  <c r="GI30" i="2" s="1"/>
  <c r="GH31" i="1"/>
  <c r="GH30" i="2" s="1"/>
  <c r="GG31" i="1"/>
  <c r="GG30" i="2" s="1"/>
  <c r="GF31" i="1"/>
  <c r="GF30" i="2" s="1"/>
  <c r="GE31" i="1"/>
  <c r="GE30" i="2" s="1"/>
  <c r="GD31" i="1"/>
  <c r="GD30" i="2" s="1"/>
  <c r="GC31" i="1"/>
  <c r="GC30" i="2" s="1"/>
  <c r="GB31" i="1"/>
  <c r="GB30" i="2" s="1"/>
  <c r="GA31" i="1"/>
  <c r="GA30" i="2" s="1"/>
  <c r="FZ31" i="1"/>
  <c r="FZ30" i="2" s="1"/>
  <c r="FY31" i="1"/>
  <c r="FY30" i="2" s="1"/>
  <c r="FX31" i="1"/>
  <c r="FX30" i="2" s="1"/>
  <c r="FW31" i="1"/>
  <c r="FW30" i="2" s="1"/>
  <c r="FV31" i="1"/>
  <c r="FV30" i="2" s="1"/>
  <c r="FU31" i="1"/>
  <c r="FU30" i="2" s="1"/>
  <c r="FT31" i="1"/>
  <c r="FT30" i="2" s="1"/>
  <c r="FS31" i="1"/>
  <c r="FS30" i="2" s="1"/>
  <c r="FR31" i="1"/>
  <c r="FR30" i="2" s="1"/>
  <c r="FQ31" i="1"/>
  <c r="FQ30" i="2" s="1"/>
  <c r="FP31" i="1"/>
  <c r="FP30" i="2" s="1"/>
  <c r="FO31" i="1"/>
  <c r="FO30" i="2" s="1"/>
  <c r="FN31" i="1"/>
  <c r="FN30" i="2" s="1"/>
  <c r="FM31" i="1"/>
  <c r="FM30" i="2" s="1"/>
  <c r="FL31" i="1"/>
  <c r="FL30" i="2" s="1"/>
  <c r="FK31" i="1"/>
  <c r="FK30" i="2" s="1"/>
  <c r="FJ31" i="1"/>
  <c r="FJ30" i="2" s="1"/>
  <c r="FI31" i="1"/>
  <c r="FI30" i="2" s="1"/>
  <c r="FH31" i="1"/>
  <c r="FH30" i="2" s="1"/>
  <c r="FG31" i="1"/>
  <c r="FG30" i="2" s="1"/>
  <c r="FF31" i="1"/>
  <c r="FF30" i="2" s="1"/>
  <c r="FE31" i="1"/>
  <c r="FE30" i="2" s="1"/>
  <c r="FD31" i="1"/>
  <c r="FD30" i="2" s="1"/>
  <c r="FC31" i="1"/>
  <c r="FC30" i="2" s="1"/>
  <c r="FB31" i="1"/>
  <c r="FB30" i="2" s="1"/>
  <c r="FA31" i="1"/>
  <c r="FA30" i="2" s="1"/>
  <c r="EZ31" i="1"/>
  <c r="EZ30" i="2" s="1"/>
  <c r="EY31" i="1"/>
  <c r="EY30" i="2" s="1"/>
  <c r="EX31" i="1"/>
  <c r="EX30" i="2" s="1"/>
  <c r="EW31" i="1"/>
  <c r="EW30" i="2" s="1"/>
  <c r="EV31" i="1"/>
  <c r="EV30" i="2" s="1"/>
  <c r="EU31" i="1"/>
  <c r="EU30" i="2" s="1"/>
  <c r="ET31" i="1"/>
  <c r="ET30" i="2" s="1"/>
  <c r="ES31" i="1"/>
  <c r="ES30" i="2" s="1"/>
  <c r="ER31" i="1"/>
  <c r="ER30" i="2" s="1"/>
  <c r="EQ31" i="1"/>
  <c r="EQ30" i="2" s="1"/>
  <c r="EP31" i="1"/>
  <c r="EP30" i="2" s="1"/>
  <c r="EO31" i="1"/>
  <c r="EO30" i="2" s="1"/>
  <c r="EN31" i="1"/>
  <c r="EN30" i="2" s="1"/>
  <c r="EM31" i="1"/>
  <c r="EM30" i="2" s="1"/>
  <c r="EL31" i="1"/>
  <c r="EL30" i="2" s="1"/>
  <c r="EK31" i="1"/>
  <c r="EK30" i="2" s="1"/>
  <c r="EJ31" i="1"/>
  <c r="EJ30" i="2" s="1"/>
  <c r="EI31" i="1"/>
  <c r="EI30" i="2" s="1"/>
  <c r="EH31" i="1"/>
  <c r="EH30" i="2" s="1"/>
  <c r="EG31" i="1"/>
  <c r="EG30" i="2" s="1"/>
  <c r="EF31" i="1"/>
  <c r="EF30" i="2" s="1"/>
  <c r="EE31" i="1"/>
  <c r="EE30" i="2" s="1"/>
  <c r="ED31" i="1"/>
  <c r="ED30" i="2" s="1"/>
  <c r="EC31" i="1"/>
  <c r="EC30" i="2" s="1"/>
  <c r="EB31" i="1"/>
  <c r="EB30" i="2" s="1"/>
  <c r="EA31" i="1"/>
  <c r="EA30" i="2" s="1"/>
  <c r="DZ31" i="1"/>
  <c r="DZ30" i="2" s="1"/>
  <c r="DY31" i="1"/>
  <c r="DY30" i="2" s="1"/>
  <c r="DX31" i="1"/>
  <c r="DX30" i="2" s="1"/>
  <c r="DW31" i="1"/>
  <c r="DW30" i="2" s="1"/>
  <c r="DV31" i="1"/>
  <c r="DV30" i="2" s="1"/>
  <c r="DU31" i="1"/>
  <c r="DU30" i="2" s="1"/>
  <c r="DT31" i="1"/>
  <c r="DT30" i="2" s="1"/>
  <c r="DS31" i="1"/>
  <c r="DS30" i="2" s="1"/>
  <c r="DR31" i="1"/>
  <c r="DR30" i="2" s="1"/>
  <c r="DQ31" i="1"/>
  <c r="DQ30" i="2" s="1"/>
  <c r="DP31" i="1"/>
  <c r="DP30" i="2" s="1"/>
  <c r="DO31" i="1"/>
  <c r="DO30" i="2" s="1"/>
  <c r="DN31" i="1"/>
  <c r="DN30" i="2" s="1"/>
  <c r="DM31" i="1"/>
  <c r="DM30" i="2" s="1"/>
  <c r="DL31" i="1"/>
  <c r="DL30" i="2" s="1"/>
  <c r="DK31" i="1"/>
  <c r="DK30" i="2" s="1"/>
  <c r="DJ31" i="1"/>
  <c r="DJ30" i="2" s="1"/>
  <c r="DI31" i="1"/>
  <c r="DI30" i="2" s="1"/>
  <c r="DH31" i="1"/>
  <c r="DH30" i="2" s="1"/>
  <c r="DG31" i="1"/>
  <c r="DG30" i="2" s="1"/>
  <c r="DF31" i="1"/>
  <c r="DF30" i="2" s="1"/>
  <c r="DE31" i="1"/>
  <c r="DE30" i="2" s="1"/>
  <c r="DD31" i="1"/>
  <c r="DD30" i="2" s="1"/>
  <c r="DC31" i="1"/>
  <c r="DC30" i="2" s="1"/>
  <c r="DB31" i="1"/>
  <c r="DB30" i="2" s="1"/>
  <c r="DA31" i="1"/>
  <c r="DA30" i="2" s="1"/>
  <c r="CZ31" i="1"/>
  <c r="CZ30" i="2" s="1"/>
  <c r="CY31" i="1"/>
  <c r="CY30" i="2" s="1"/>
  <c r="CX31" i="1"/>
  <c r="CX30" i="2" s="1"/>
  <c r="CW31" i="1"/>
  <c r="CW30" i="2" s="1"/>
  <c r="CV31" i="1"/>
  <c r="CV30" i="2" s="1"/>
  <c r="CU31" i="1"/>
  <c r="CU30" i="2" s="1"/>
  <c r="CT31" i="1"/>
  <c r="CT30" i="2" s="1"/>
  <c r="CS31" i="1"/>
  <c r="CS30" i="2" s="1"/>
  <c r="CR31" i="1"/>
  <c r="CR30" i="2" s="1"/>
  <c r="CQ31" i="1"/>
  <c r="CQ30" i="2" s="1"/>
  <c r="CP31" i="1"/>
  <c r="CP30" i="2" s="1"/>
  <c r="CO31" i="1"/>
  <c r="CO30" i="2" s="1"/>
  <c r="CN31" i="1"/>
  <c r="CN30" i="2" s="1"/>
  <c r="CM31" i="1"/>
  <c r="CM30" i="2" s="1"/>
  <c r="CL31" i="1"/>
  <c r="CL30" i="2" s="1"/>
  <c r="CK31" i="1"/>
  <c r="CK30" i="2" s="1"/>
  <c r="CJ31" i="1"/>
  <c r="CJ30" i="2" s="1"/>
  <c r="CI31" i="1"/>
  <c r="CI30" i="2" s="1"/>
  <c r="CH31" i="1"/>
  <c r="CH30" i="2" s="1"/>
  <c r="CG31" i="1"/>
  <c r="CG30" i="2" s="1"/>
  <c r="CF31" i="1"/>
  <c r="CF30" i="2" s="1"/>
  <c r="CE31" i="1"/>
  <c r="CE30" i="2" s="1"/>
  <c r="CD31" i="1"/>
  <c r="CD30" i="2" s="1"/>
  <c r="CC31" i="1"/>
  <c r="CC30" i="2" s="1"/>
  <c r="CB31" i="1"/>
  <c r="CB30" i="2" s="1"/>
  <c r="CA31" i="1"/>
  <c r="CA30" i="2" s="1"/>
  <c r="BZ31" i="1"/>
  <c r="BZ30" i="2" s="1"/>
  <c r="BY31" i="1"/>
  <c r="BY30" i="2" s="1"/>
  <c r="BX31" i="1"/>
  <c r="BX30" i="2" s="1"/>
  <c r="BW31" i="1"/>
  <c r="BW30" i="2" s="1"/>
  <c r="BV31" i="1"/>
  <c r="BV30" i="2" s="1"/>
  <c r="BU31" i="1"/>
  <c r="BU30" i="2" s="1"/>
  <c r="BT31" i="1"/>
  <c r="BT30" i="2" s="1"/>
  <c r="BS31" i="1"/>
  <c r="BS30" i="2" s="1"/>
  <c r="BR31" i="1"/>
  <c r="BR30" i="2" s="1"/>
  <c r="BQ31" i="1"/>
  <c r="BQ30" i="2" s="1"/>
  <c r="BP31" i="1"/>
  <c r="BP30" i="2" s="1"/>
  <c r="BO31" i="1"/>
  <c r="BO30" i="2" s="1"/>
  <c r="BN31" i="1"/>
  <c r="BN30" i="2" s="1"/>
  <c r="BM31" i="1"/>
  <c r="BM30" i="2" s="1"/>
  <c r="BL31" i="1"/>
  <c r="BL30" i="2" s="1"/>
  <c r="BK31" i="1"/>
  <c r="BK30" i="2" s="1"/>
  <c r="BJ31" i="1"/>
  <c r="BJ30" i="2" s="1"/>
  <c r="BI31" i="1"/>
  <c r="BI30" i="2" s="1"/>
  <c r="BH31" i="1"/>
  <c r="BH30" i="2" s="1"/>
  <c r="BG31" i="1"/>
  <c r="BG30" i="2" s="1"/>
  <c r="BF31" i="1"/>
  <c r="BF30" i="2" s="1"/>
  <c r="BE31" i="1"/>
  <c r="BE30" i="2" s="1"/>
  <c r="BD31" i="1"/>
  <c r="BD30" i="2" s="1"/>
  <c r="BC31" i="1"/>
  <c r="BC30" i="2" s="1"/>
  <c r="BB31" i="1"/>
  <c r="BB30" i="2" s="1"/>
  <c r="BA31" i="1"/>
  <c r="BA30" i="2" s="1"/>
  <c r="AZ31" i="1"/>
  <c r="AZ30" i="2" s="1"/>
  <c r="AY31" i="1"/>
  <c r="AY30" i="2" s="1"/>
  <c r="AX31" i="1"/>
  <c r="AX30" i="2" s="1"/>
  <c r="AW31" i="1"/>
  <c r="AW30" i="2" s="1"/>
  <c r="AV31" i="1"/>
  <c r="AV30" i="2" s="1"/>
  <c r="AU31" i="1"/>
  <c r="AU30" i="2" s="1"/>
  <c r="AT31" i="1"/>
  <c r="AT30" i="2" s="1"/>
  <c r="AS31" i="1"/>
  <c r="AS30" i="2" s="1"/>
  <c r="AR31" i="1"/>
  <c r="AR30" i="2" s="1"/>
  <c r="AQ31" i="1"/>
  <c r="AQ30" i="2" s="1"/>
  <c r="AP31" i="1"/>
  <c r="AP30" i="2" s="1"/>
  <c r="AO31" i="1"/>
  <c r="AO30" i="2" s="1"/>
  <c r="AN31" i="1"/>
  <c r="AN30" i="2" s="1"/>
  <c r="AM31" i="1"/>
  <c r="AM30" i="2" s="1"/>
  <c r="AL31" i="1"/>
  <c r="AL30" i="2" s="1"/>
  <c r="AK31" i="1"/>
  <c r="AJ31" i="1"/>
  <c r="AI31" i="1"/>
  <c r="AH31" i="1"/>
  <c r="AG31" i="1"/>
  <c r="AF31" i="1"/>
  <c r="AE31" i="1"/>
  <c r="AD31" i="1"/>
  <c r="AC31" i="1"/>
  <c r="AB31" i="1"/>
  <c r="AA31" i="1"/>
  <c r="Z31" i="1"/>
  <c r="ZI26" i="1"/>
  <c r="ZH26" i="1"/>
  <c r="ZG26" i="1"/>
  <c r="ZF26" i="1"/>
  <c r="ZE26" i="1"/>
  <c r="ZD26" i="1"/>
  <c r="ZC26" i="1"/>
  <c r="ZB26" i="1"/>
  <c r="ZA26" i="1"/>
  <c r="YZ26" i="1"/>
  <c r="YY26" i="1"/>
  <c r="YX26" i="1"/>
  <c r="YW26" i="1"/>
  <c r="YV26" i="1"/>
  <c r="YU26" i="1"/>
  <c r="YT26" i="1"/>
  <c r="YS26" i="1"/>
  <c r="YR26" i="1"/>
  <c r="YQ26" i="1"/>
  <c r="YP26" i="1"/>
  <c r="YO26" i="1"/>
  <c r="YN26" i="1"/>
  <c r="YM26" i="1"/>
  <c r="YL26" i="1"/>
  <c r="YK26" i="1"/>
  <c r="YJ26" i="1"/>
  <c r="YI26" i="1"/>
  <c r="YH26" i="1"/>
  <c r="YG26" i="1"/>
  <c r="YF26" i="1"/>
  <c r="YE26" i="1"/>
  <c r="YD26" i="1"/>
  <c r="YC26" i="1"/>
  <c r="YB26" i="1"/>
  <c r="YA26" i="1"/>
  <c r="XZ26" i="1"/>
  <c r="XY26" i="1"/>
  <c r="XX26" i="1"/>
  <c r="XW26" i="1"/>
  <c r="XV26" i="1"/>
  <c r="XU26" i="1"/>
  <c r="XT26" i="1"/>
  <c r="XS26" i="1"/>
  <c r="XR26" i="1"/>
  <c r="XQ26" i="1"/>
  <c r="XP26" i="1"/>
  <c r="XO26" i="1"/>
  <c r="XN26" i="1"/>
  <c r="XM26" i="1"/>
  <c r="XL26" i="1"/>
  <c r="XK26" i="1"/>
  <c r="XJ26" i="1"/>
  <c r="XI26" i="1"/>
  <c r="XH26" i="1"/>
  <c r="XG26" i="1"/>
  <c r="XF26" i="1"/>
  <c r="XE26" i="1"/>
  <c r="XD26" i="1"/>
  <c r="XC26" i="1"/>
  <c r="XB26" i="1"/>
  <c r="XA26" i="1"/>
  <c r="WZ26" i="1"/>
  <c r="WY26" i="1"/>
  <c r="WX26" i="1"/>
  <c r="WW26" i="1"/>
  <c r="WV26" i="1"/>
  <c r="WU26" i="1"/>
  <c r="WT26" i="1"/>
  <c r="WS26" i="1"/>
  <c r="WR26" i="1"/>
  <c r="WQ26" i="1"/>
  <c r="WP26" i="1"/>
  <c r="WO26" i="1"/>
  <c r="WN26" i="1"/>
  <c r="WM26" i="1"/>
  <c r="WL26" i="1"/>
  <c r="WK26" i="1"/>
  <c r="WJ26" i="1"/>
  <c r="WI26" i="1"/>
  <c r="WH26" i="1"/>
  <c r="WG26" i="1"/>
  <c r="WF26" i="1"/>
  <c r="WE26" i="1"/>
  <c r="WD26" i="1"/>
  <c r="WC26" i="1"/>
  <c r="WB26" i="1"/>
  <c r="WA26" i="1"/>
  <c r="VZ26" i="1"/>
  <c r="VY26" i="1"/>
  <c r="VX26" i="1"/>
  <c r="VW26" i="1"/>
  <c r="VV26" i="1"/>
  <c r="VU26" i="1"/>
  <c r="VT26" i="1"/>
  <c r="VS26" i="1"/>
  <c r="VR26" i="1"/>
  <c r="VQ26" i="1"/>
  <c r="VP26" i="1"/>
  <c r="VO26" i="1"/>
  <c r="VN26" i="1"/>
  <c r="VM26" i="1"/>
  <c r="VL26" i="1"/>
  <c r="VK26" i="1"/>
  <c r="VJ26" i="1"/>
  <c r="VI26" i="1"/>
  <c r="VH26" i="1"/>
  <c r="VG26" i="1"/>
  <c r="VF26" i="1"/>
  <c r="VE26" i="1"/>
  <c r="VD26" i="1"/>
  <c r="VC26" i="1"/>
  <c r="VB26" i="1"/>
  <c r="VA26" i="1"/>
  <c r="UZ26" i="1"/>
  <c r="UY26" i="1"/>
  <c r="UX26" i="1"/>
  <c r="UW26" i="1"/>
  <c r="UV26" i="1"/>
  <c r="UU26" i="1"/>
  <c r="UT26" i="1"/>
  <c r="US26" i="1"/>
  <c r="UR26" i="1"/>
  <c r="UQ26" i="1"/>
  <c r="UP26" i="1"/>
  <c r="UO26" i="1"/>
  <c r="UN26" i="1"/>
  <c r="UM26" i="1"/>
  <c r="UL26" i="1"/>
  <c r="UK26" i="1"/>
  <c r="UJ26" i="1"/>
  <c r="UI26" i="1"/>
  <c r="UH26" i="1"/>
  <c r="UG26" i="1"/>
  <c r="UF26" i="1"/>
  <c r="UE26" i="1"/>
  <c r="UD26" i="1"/>
  <c r="UC26" i="1"/>
  <c r="UB26" i="1"/>
  <c r="UA26" i="1"/>
  <c r="TZ26" i="1"/>
  <c r="TY26" i="1"/>
  <c r="TX26" i="1"/>
  <c r="TW26" i="1"/>
  <c r="TV26" i="1"/>
  <c r="TU26" i="1"/>
  <c r="TT26" i="1"/>
  <c r="TS26" i="1"/>
  <c r="TR26" i="1"/>
  <c r="TQ26" i="1"/>
  <c r="TP26" i="1"/>
  <c r="TO26" i="1"/>
  <c r="TN26" i="1"/>
  <c r="TM26" i="1"/>
  <c r="TL26" i="1"/>
  <c r="TK26" i="1"/>
  <c r="TJ26" i="1"/>
  <c r="TI26" i="1"/>
  <c r="TH26" i="1"/>
  <c r="TG26" i="1"/>
  <c r="TF26" i="1"/>
  <c r="TE26" i="1"/>
  <c r="TD26" i="1"/>
  <c r="TC26" i="1"/>
  <c r="TB26" i="1"/>
  <c r="TA26" i="1"/>
  <c r="SZ26" i="1"/>
  <c r="SY26" i="1"/>
  <c r="SX26" i="1"/>
  <c r="SW26" i="1"/>
  <c r="SV26" i="1"/>
  <c r="SU26" i="1"/>
  <c r="ST26" i="1"/>
  <c r="SS26" i="1"/>
  <c r="SR26" i="1"/>
  <c r="SQ26" i="1"/>
  <c r="SP26" i="1"/>
  <c r="SO26" i="1"/>
  <c r="SN26" i="1"/>
  <c r="SM26" i="1"/>
  <c r="SL26" i="1"/>
  <c r="SK26" i="1"/>
  <c r="SJ26" i="1"/>
  <c r="SI26" i="1"/>
  <c r="SH26" i="1"/>
  <c r="SG26" i="1"/>
  <c r="SF26" i="1"/>
  <c r="SE26" i="1"/>
  <c r="SD26" i="1"/>
  <c r="SC26" i="1"/>
  <c r="SB26" i="1"/>
  <c r="SA26" i="1"/>
  <c r="RZ26" i="1"/>
  <c r="RY26" i="1"/>
  <c r="RX26" i="1"/>
  <c r="RW26" i="1"/>
  <c r="RV26" i="1"/>
  <c r="RU26" i="1"/>
  <c r="RT26" i="1"/>
  <c r="RS26" i="1"/>
  <c r="RR26" i="1"/>
  <c r="RQ26" i="1"/>
  <c r="RP26" i="1"/>
  <c r="RO26" i="1"/>
  <c r="RN26" i="1"/>
  <c r="RM26" i="1"/>
  <c r="RL26" i="1"/>
  <c r="RK26" i="1"/>
  <c r="RJ26" i="1"/>
  <c r="RI26" i="1"/>
  <c r="RH26" i="1"/>
  <c r="RG26" i="1"/>
  <c r="RF26" i="1"/>
  <c r="RE26" i="1"/>
  <c r="RD26" i="1"/>
  <c r="RC26" i="1"/>
  <c r="RB26" i="1"/>
  <c r="RA26" i="1"/>
  <c r="QZ26" i="1"/>
  <c r="QY26" i="1"/>
  <c r="QX26" i="1"/>
  <c r="QW26" i="1"/>
  <c r="QV26" i="1"/>
  <c r="QU26" i="1"/>
  <c r="QT26" i="1"/>
  <c r="QS26" i="1"/>
  <c r="QR26" i="1"/>
  <c r="QQ26" i="1"/>
  <c r="QP26" i="1"/>
  <c r="QO26" i="1"/>
  <c r="QN26" i="1"/>
  <c r="QM26" i="1"/>
  <c r="QL26" i="1"/>
  <c r="QK26" i="1"/>
  <c r="QJ26" i="1"/>
  <c r="QI26" i="1"/>
  <c r="QH26" i="1"/>
  <c r="QG26" i="1"/>
  <c r="QF26" i="1"/>
  <c r="QE26" i="1"/>
  <c r="QD26" i="1"/>
  <c r="QC26" i="1"/>
  <c r="QB26" i="1"/>
  <c r="QA26" i="1"/>
  <c r="PZ26" i="1"/>
  <c r="PY26" i="1"/>
  <c r="PX26" i="1"/>
  <c r="PW26" i="1"/>
  <c r="PV26" i="1"/>
  <c r="PU26" i="1"/>
  <c r="PT26" i="1"/>
  <c r="PS26" i="1"/>
  <c r="PR26" i="1"/>
  <c r="PQ26" i="1"/>
  <c r="PP26" i="1"/>
  <c r="PO26" i="1"/>
  <c r="PN26" i="1"/>
  <c r="PM26" i="1"/>
  <c r="PL26" i="1"/>
  <c r="PK26" i="1"/>
  <c r="PJ26" i="1"/>
  <c r="PI26" i="1"/>
  <c r="PH26" i="1"/>
  <c r="PG26" i="1"/>
  <c r="PF26" i="1"/>
  <c r="PE26" i="1"/>
  <c r="PD26" i="1"/>
  <c r="PC26" i="1"/>
  <c r="PB26" i="1"/>
  <c r="PA26" i="1"/>
  <c r="OZ26" i="1"/>
  <c r="OY26" i="1"/>
  <c r="OX26" i="1"/>
  <c r="OW26" i="1"/>
  <c r="OV26" i="1"/>
  <c r="OU26" i="1"/>
  <c r="OT26" i="1"/>
  <c r="OS26" i="1"/>
  <c r="OR26" i="1"/>
  <c r="OQ26" i="1"/>
  <c r="OP26" i="1"/>
  <c r="OO26" i="1"/>
  <c r="ON26" i="1"/>
  <c r="OM26" i="1"/>
  <c r="OL26" i="1"/>
  <c r="OK26" i="1"/>
  <c r="OJ26" i="1"/>
  <c r="OI26" i="1"/>
  <c r="OH26" i="1"/>
  <c r="OG26" i="1"/>
  <c r="OF26" i="1"/>
  <c r="OE26" i="1"/>
  <c r="OD26" i="1"/>
  <c r="OC26" i="1"/>
  <c r="OB26" i="1"/>
  <c r="OA26" i="1"/>
  <c r="NZ26" i="1"/>
  <c r="NY26" i="1"/>
  <c r="NX26" i="1"/>
  <c r="NW26" i="1"/>
  <c r="NV26" i="1"/>
  <c r="LM26" i="1"/>
  <c r="LL26" i="1"/>
  <c r="LK26" i="1"/>
  <c r="LJ26" i="1"/>
  <c r="LI26" i="1"/>
  <c r="LH26" i="1"/>
  <c r="LG26" i="1"/>
  <c r="LF26" i="1"/>
  <c r="LE26" i="1"/>
  <c r="LD26" i="1"/>
  <c r="LC26" i="1"/>
  <c r="LB26" i="1"/>
  <c r="LA26" i="1"/>
  <c r="KZ26" i="1"/>
  <c r="KY26" i="1"/>
  <c r="KX26" i="1"/>
  <c r="KW26" i="1"/>
  <c r="KV26" i="1"/>
  <c r="KU26" i="1"/>
  <c r="KT26" i="1"/>
  <c r="KS26" i="1"/>
  <c r="KR26" i="1"/>
  <c r="KQ26" i="1"/>
  <c r="KP26" i="1"/>
  <c r="KO26" i="1"/>
  <c r="KN26" i="1"/>
  <c r="KM26" i="1"/>
  <c r="KL26" i="1"/>
  <c r="KK26" i="1"/>
  <c r="KJ26" i="1"/>
  <c r="KI26" i="1"/>
  <c r="KH26" i="1"/>
  <c r="KG26" i="1"/>
  <c r="KF26" i="1"/>
  <c r="KE26" i="1"/>
  <c r="KD26" i="1"/>
  <c r="KC26" i="1"/>
  <c r="KB26" i="1"/>
  <c r="KA26" i="1"/>
  <c r="JZ26" i="1"/>
  <c r="JY26" i="1"/>
  <c r="JX26" i="1"/>
  <c r="JW26" i="1"/>
  <c r="JV26" i="1"/>
  <c r="JU26" i="1"/>
  <c r="JT26" i="1"/>
  <c r="JS26" i="1"/>
  <c r="JR26" i="1"/>
  <c r="JQ26" i="1"/>
  <c r="JP26" i="1"/>
  <c r="JO26" i="1"/>
  <c r="JN26" i="1"/>
  <c r="JM26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ZI25" i="1"/>
  <c r="ZH25" i="1"/>
  <c r="ZG25" i="1"/>
  <c r="ZF25" i="1"/>
  <c r="ZE25" i="1"/>
  <c r="ZD25" i="1"/>
  <c r="ZC25" i="1"/>
  <c r="ZB25" i="1"/>
  <c r="ZA25" i="1"/>
  <c r="YZ25" i="1"/>
  <c r="YY25" i="1"/>
  <c r="YX25" i="1"/>
  <c r="YW25" i="1"/>
  <c r="YV25" i="1"/>
  <c r="YU25" i="1"/>
  <c r="YT25" i="1"/>
  <c r="YS25" i="1"/>
  <c r="YR25" i="1"/>
  <c r="YQ25" i="1"/>
  <c r="YP25" i="1"/>
  <c r="YO25" i="1"/>
  <c r="YN25" i="1"/>
  <c r="YM25" i="1"/>
  <c r="YL25" i="1"/>
  <c r="YK25" i="1"/>
  <c r="YJ25" i="1"/>
  <c r="YI25" i="1"/>
  <c r="YH25" i="1"/>
  <c r="YG25" i="1"/>
  <c r="YF25" i="1"/>
  <c r="YE25" i="1"/>
  <c r="YD25" i="1"/>
  <c r="YC25" i="1"/>
  <c r="YB25" i="1"/>
  <c r="YA25" i="1"/>
  <c r="XZ25" i="1"/>
  <c r="XY25" i="1"/>
  <c r="XX25" i="1"/>
  <c r="XW25" i="1"/>
  <c r="XV25" i="1"/>
  <c r="XU25" i="1"/>
  <c r="XT25" i="1"/>
  <c r="XS25" i="1"/>
  <c r="XR25" i="1"/>
  <c r="XQ25" i="1"/>
  <c r="XP25" i="1"/>
  <c r="XO25" i="1"/>
  <c r="XN25" i="1"/>
  <c r="XM25" i="1"/>
  <c r="XL25" i="1"/>
  <c r="XK25" i="1"/>
  <c r="XJ25" i="1"/>
  <c r="XI25" i="1"/>
  <c r="XH25" i="1"/>
  <c r="XG25" i="1"/>
  <c r="XF25" i="1"/>
  <c r="XE25" i="1"/>
  <c r="XD25" i="1"/>
  <c r="XC25" i="1"/>
  <c r="XB25" i="1"/>
  <c r="XA25" i="1"/>
  <c r="WZ25" i="1"/>
  <c r="WY25" i="1"/>
  <c r="WX25" i="1"/>
  <c r="WW25" i="1"/>
  <c r="WV25" i="1"/>
  <c r="WU25" i="1"/>
  <c r="WT25" i="1"/>
  <c r="WS25" i="1"/>
  <c r="WR25" i="1"/>
  <c r="WQ25" i="1"/>
  <c r="WP25" i="1"/>
  <c r="WO25" i="1"/>
  <c r="WN25" i="1"/>
  <c r="WM25" i="1"/>
  <c r="WL25" i="1"/>
  <c r="WK25" i="1"/>
  <c r="WJ25" i="1"/>
  <c r="WI25" i="1"/>
  <c r="WH25" i="1"/>
  <c r="WG25" i="1"/>
  <c r="WF25" i="1"/>
  <c r="WE25" i="1"/>
  <c r="WD25" i="1"/>
  <c r="WC25" i="1"/>
  <c r="WB25" i="1"/>
  <c r="WA25" i="1"/>
  <c r="VZ25" i="1"/>
  <c r="VY25" i="1"/>
  <c r="VX25" i="1"/>
  <c r="VW25" i="1"/>
  <c r="VV25" i="1"/>
  <c r="VU25" i="1"/>
  <c r="VT25" i="1"/>
  <c r="VS25" i="1"/>
  <c r="VR25" i="1"/>
  <c r="VQ25" i="1"/>
  <c r="VP25" i="1"/>
  <c r="VO25" i="1"/>
  <c r="VN25" i="1"/>
  <c r="VM25" i="1"/>
  <c r="VL25" i="1"/>
  <c r="VK25" i="1"/>
  <c r="VJ25" i="1"/>
  <c r="VI25" i="1"/>
  <c r="VH25" i="1"/>
  <c r="VG25" i="1"/>
  <c r="VF25" i="1"/>
  <c r="VE25" i="1"/>
  <c r="VD25" i="1"/>
  <c r="VC25" i="1"/>
  <c r="VB25" i="1"/>
  <c r="VA25" i="1"/>
  <c r="UZ25" i="1"/>
  <c r="UY25" i="1"/>
  <c r="UX25" i="1"/>
  <c r="UW25" i="1"/>
  <c r="UV25" i="1"/>
  <c r="UU25" i="1"/>
  <c r="UT25" i="1"/>
  <c r="US25" i="1"/>
  <c r="UR25" i="1"/>
  <c r="UQ25" i="1"/>
  <c r="UP25" i="1"/>
  <c r="UO25" i="1"/>
  <c r="UN25" i="1"/>
  <c r="UM25" i="1"/>
  <c r="UL25" i="1"/>
  <c r="UK25" i="1"/>
  <c r="UJ25" i="1"/>
  <c r="UI25" i="1"/>
  <c r="UH25" i="1"/>
  <c r="UG25" i="1"/>
  <c r="UF25" i="1"/>
  <c r="UE25" i="1"/>
  <c r="UD25" i="1"/>
  <c r="UC25" i="1"/>
  <c r="UB25" i="1"/>
  <c r="UA25" i="1"/>
  <c r="TZ25" i="1"/>
  <c r="TY25" i="1"/>
  <c r="TX25" i="1"/>
  <c r="TW25" i="1"/>
  <c r="TV25" i="1"/>
  <c r="TU25" i="1"/>
  <c r="TT25" i="1"/>
  <c r="TS25" i="1"/>
  <c r="TR25" i="1"/>
  <c r="TQ25" i="1"/>
  <c r="TP25" i="1"/>
  <c r="TO25" i="1"/>
  <c r="TN25" i="1"/>
  <c r="TM25" i="1"/>
  <c r="TL25" i="1"/>
  <c r="TK25" i="1"/>
  <c r="TJ25" i="1"/>
  <c r="TI25" i="1"/>
  <c r="TH25" i="1"/>
  <c r="TG25" i="1"/>
  <c r="TF25" i="1"/>
  <c r="TE25" i="1"/>
  <c r="TD25" i="1"/>
  <c r="TC25" i="1"/>
  <c r="TB25" i="1"/>
  <c r="TA25" i="1"/>
  <c r="SZ25" i="1"/>
  <c r="SY25" i="1"/>
  <c r="SX25" i="1"/>
  <c r="SW25" i="1"/>
  <c r="SV25" i="1"/>
  <c r="SU25" i="1"/>
  <c r="ST25" i="1"/>
  <c r="SS25" i="1"/>
  <c r="SR25" i="1"/>
  <c r="SQ25" i="1"/>
  <c r="SP25" i="1"/>
  <c r="SO25" i="1"/>
  <c r="SN25" i="1"/>
  <c r="SM25" i="1"/>
  <c r="SL25" i="1"/>
  <c r="SK25" i="1"/>
  <c r="SJ25" i="1"/>
  <c r="SI25" i="1"/>
  <c r="SH25" i="1"/>
  <c r="SG25" i="1"/>
  <c r="SF25" i="1"/>
  <c r="SE25" i="1"/>
  <c r="SD25" i="1"/>
  <c r="SC25" i="1"/>
  <c r="SB25" i="1"/>
  <c r="SA25" i="1"/>
  <c r="RZ25" i="1"/>
  <c r="RY25" i="1"/>
  <c r="RX25" i="1"/>
  <c r="RW25" i="1"/>
  <c r="RV25" i="1"/>
  <c r="RU25" i="1"/>
  <c r="RT25" i="1"/>
  <c r="RS25" i="1"/>
  <c r="RR25" i="1"/>
  <c r="RQ25" i="1"/>
  <c r="RP25" i="1"/>
  <c r="RO25" i="1"/>
  <c r="RN25" i="1"/>
  <c r="RM25" i="1"/>
  <c r="RL25" i="1"/>
  <c r="RK25" i="1"/>
  <c r="RJ25" i="1"/>
  <c r="RI25" i="1"/>
  <c r="RH25" i="1"/>
  <c r="RG25" i="1"/>
  <c r="RF25" i="1"/>
  <c r="RE25" i="1"/>
  <c r="RD25" i="1"/>
  <c r="RC25" i="1"/>
  <c r="RB25" i="1"/>
  <c r="RA25" i="1"/>
  <c r="QZ25" i="1"/>
  <c r="QY25" i="1"/>
  <c r="QX25" i="1"/>
  <c r="QW25" i="1"/>
  <c r="QV25" i="1"/>
  <c r="QU25" i="1"/>
  <c r="QT25" i="1"/>
  <c r="QS25" i="1"/>
  <c r="QR25" i="1"/>
  <c r="QQ25" i="1"/>
  <c r="QP25" i="1"/>
  <c r="QO25" i="1"/>
  <c r="QN25" i="1"/>
  <c r="QM25" i="1"/>
  <c r="QL25" i="1"/>
  <c r="QK25" i="1"/>
  <c r="QJ25" i="1"/>
  <c r="QI25" i="1"/>
  <c r="QH25" i="1"/>
  <c r="QG25" i="1"/>
  <c r="QF25" i="1"/>
  <c r="QE25" i="1"/>
  <c r="QD25" i="1"/>
  <c r="QC25" i="1"/>
  <c r="QB25" i="1"/>
  <c r="QA25" i="1"/>
  <c r="PZ25" i="1"/>
  <c r="PY25" i="1"/>
  <c r="PX25" i="1"/>
  <c r="PW25" i="1"/>
  <c r="PV25" i="1"/>
  <c r="PU25" i="1"/>
  <c r="PT25" i="1"/>
  <c r="PS25" i="1"/>
  <c r="PR25" i="1"/>
  <c r="PQ25" i="1"/>
  <c r="PP25" i="1"/>
  <c r="PO25" i="1"/>
  <c r="PN25" i="1"/>
  <c r="PM25" i="1"/>
  <c r="PL25" i="1"/>
  <c r="PK25" i="1"/>
  <c r="PJ25" i="1"/>
  <c r="PI25" i="1"/>
  <c r="PH25" i="1"/>
  <c r="PG25" i="1"/>
  <c r="PF25" i="1"/>
  <c r="PE25" i="1"/>
  <c r="PD25" i="1"/>
  <c r="PC25" i="1"/>
  <c r="PB25" i="1"/>
  <c r="PA25" i="1"/>
  <c r="OZ25" i="1"/>
  <c r="OY25" i="1"/>
  <c r="OX25" i="1"/>
  <c r="OW25" i="1"/>
  <c r="OV25" i="1"/>
  <c r="OU25" i="1"/>
  <c r="OT25" i="1"/>
  <c r="OS25" i="1"/>
  <c r="OR25" i="1"/>
  <c r="OQ25" i="1"/>
  <c r="OP25" i="1"/>
  <c r="OO25" i="1"/>
  <c r="ON25" i="1"/>
  <c r="OM25" i="1"/>
  <c r="OL25" i="1"/>
  <c r="OK25" i="1"/>
  <c r="OJ25" i="1"/>
  <c r="OI25" i="1"/>
  <c r="OH25" i="1"/>
  <c r="OG25" i="1"/>
  <c r="OF25" i="1"/>
  <c r="OE25" i="1"/>
  <c r="OD25" i="1"/>
  <c r="OC25" i="1"/>
  <c r="OB25" i="1"/>
  <c r="OA25" i="1"/>
  <c r="NZ25" i="1"/>
  <c r="NY25" i="1"/>
  <c r="NX25" i="1"/>
  <c r="NW25" i="1"/>
  <c r="NV25" i="1"/>
  <c r="LM25" i="1"/>
  <c r="LL25" i="1"/>
  <c r="LK25" i="1"/>
  <c r="LJ25" i="1"/>
  <c r="LI25" i="1"/>
  <c r="LH25" i="1"/>
  <c r="LG25" i="1"/>
  <c r="LF25" i="1"/>
  <c r="LE25" i="1"/>
  <c r="LD25" i="1"/>
  <c r="LC25" i="1"/>
  <c r="LB25" i="1"/>
  <c r="LA25" i="1"/>
  <c r="KZ25" i="1"/>
  <c r="KY25" i="1"/>
  <c r="KX25" i="1"/>
  <c r="KW25" i="1"/>
  <c r="KV25" i="1"/>
  <c r="KU25" i="1"/>
  <c r="KT25" i="1"/>
  <c r="KS25" i="1"/>
  <c r="KR25" i="1"/>
  <c r="KQ25" i="1"/>
  <c r="KP25" i="1"/>
  <c r="KO25" i="1"/>
  <c r="KN25" i="1"/>
  <c r="KM25" i="1"/>
  <c r="KL25" i="1"/>
  <c r="KK25" i="1"/>
  <c r="KJ25" i="1"/>
  <c r="KI25" i="1"/>
  <c r="KH25" i="1"/>
  <c r="KG25" i="1"/>
  <c r="KF25" i="1"/>
  <c r="KE25" i="1"/>
  <c r="KD25" i="1"/>
  <c r="KC25" i="1"/>
  <c r="KB25" i="1"/>
  <c r="KA25" i="1"/>
  <c r="JZ25" i="1"/>
  <c r="JY25" i="1"/>
  <c r="JX25" i="1"/>
  <c r="JW25" i="1"/>
  <c r="JV25" i="1"/>
  <c r="JU25" i="1"/>
  <c r="JT25" i="1"/>
  <c r="JS25" i="1"/>
  <c r="JR25" i="1"/>
  <c r="JQ25" i="1"/>
  <c r="JP25" i="1"/>
  <c r="JO25" i="1"/>
  <c r="JN25" i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E24" i="1"/>
  <c r="AL29" i="1" l="1"/>
  <c r="AL40" i="1" s="1"/>
  <c r="ZI29" i="1"/>
  <c r="AS29" i="1"/>
  <c r="AS40" i="1" s="1"/>
  <c r="BQ29" i="1"/>
  <c r="BQ40" i="1" s="1"/>
  <c r="CS29" i="1"/>
  <c r="CS40" i="1" s="1"/>
  <c r="EG29" i="1"/>
  <c r="EG40" i="1" s="1"/>
  <c r="GC29" i="1"/>
  <c r="GC40" i="1" s="1"/>
  <c r="HM29" i="1"/>
  <c r="HM40" i="1" s="1"/>
  <c r="IK29" i="1"/>
  <c r="IK40" i="1" s="1"/>
  <c r="JI29" i="1"/>
  <c r="JI40" i="1" s="1"/>
  <c r="KO29" i="1"/>
  <c r="KO40" i="1" s="1"/>
  <c r="LM29" i="1"/>
  <c r="LM40" i="1" s="1"/>
  <c r="LM33" i="2" s="1"/>
  <c r="OW29" i="1"/>
  <c r="PM29" i="1"/>
  <c r="RI29" i="1"/>
  <c r="RI40" i="1" s="1"/>
  <c r="SS29" i="1"/>
  <c r="SS40" i="1" s="1"/>
  <c r="UC29" i="1"/>
  <c r="UC40" i="1" s="1"/>
  <c r="US29" i="1"/>
  <c r="US40" i="1" s="1"/>
  <c r="VE29" i="1"/>
  <c r="VE40" i="1" s="1"/>
  <c r="VU29" i="1"/>
  <c r="VU40" i="1" s="1"/>
  <c r="XE29" i="1"/>
  <c r="XE40" i="1" s="1"/>
  <c r="XU29" i="1"/>
  <c r="YO29" i="1"/>
  <c r="AN29" i="1"/>
  <c r="AN40" i="1" s="1"/>
  <c r="AV29" i="1"/>
  <c r="AV40" i="1" s="1"/>
  <c r="BD29" i="1"/>
  <c r="BD40" i="1" s="1"/>
  <c r="BL29" i="1"/>
  <c r="BL40" i="1" s="1"/>
  <c r="BT29" i="1"/>
  <c r="BT40" i="1" s="1"/>
  <c r="CB29" i="1"/>
  <c r="CB40" i="1" s="1"/>
  <c r="CJ29" i="1"/>
  <c r="CJ40" i="1" s="1"/>
  <c r="CR29" i="1"/>
  <c r="CR40" i="1" s="1"/>
  <c r="CZ29" i="1"/>
  <c r="CZ40" i="1" s="1"/>
  <c r="DH29" i="1"/>
  <c r="DH40" i="1" s="1"/>
  <c r="DP29" i="1"/>
  <c r="DP40" i="1" s="1"/>
  <c r="DX29" i="1"/>
  <c r="DX40" i="1" s="1"/>
  <c r="EF29" i="1"/>
  <c r="EF40" i="1" s="1"/>
  <c r="EN29" i="1"/>
  <c r="EN40" i="1" s="1"/>
  <c r="EV29" i="1"/>
  <c r="EV40" i="1" s="1"/>
  <c r="FD29" i="1"/>
  <c r="FD40" i="1" s="1"/>
  <c r="FL29" i="1"/>
  <c r="FL40" i="1" s="1"/>
  <c r="FT29" i="1"/>
  <c r="FT40" i="1" s="1"/>
  <c r="GR29" i="1"/>
  <c r="GR40" i="1" s="1"/>
  <c r="GZ29" i="1"/>
  <c r="GZ40" i="1" s="1"/>
  <c r="HH29" i="1"/>
  <c r="HH40" i="1" s="1"/>
  <c r="HP29" i="1"/>
  <c r="HP40" i="1" s="1"/>
  <c r="HX29" i="1"/>
  <c r="HX40" i="1" s="1"/>
  <c r="IF29" i="1"/>
  <c r="IF40" i="1" s="1"/>
  <c r="QB29" i="1"/>
  <c r="QB40" i="1" s="1"/>
  <c r="QZ29" i="1"/>
  <c r="QZ40" i="1" s="1"/>
  <c r="RH29" i="1"/>
  <c r="RH40" i="1" s="1"/>
  <c r="RP29" i="1"/>
  <c r="RP40" i="1" s="1"/>
  <c r="RX29" i="1"/>
  <c r="RX40" i="1" s="1"/>
  <c r="YR29" i="1"/>
  <c r="YZ29" i="1"/>
  <c r="AC29" i="1"/>
  <c r="AK29" i="1"/>
  <c r="BA29" i="1"/>
  <c r="BA40" i="1" s="1"/>
  <c r="BI29" i="1"/>
  <c r="BI40" i="1" s="1"/>
  <c r="BY29" i="1"/>
  <c r="BY40" i="1" s="1"/>
  <c r="DI29" i="1"/>
  <c r="DI40" i="1" s="1"/>
  <c r="EW29" i="1"/>
  <c r="EW40" i="1" s="1"/>
  <c r="FM29" i="1"/>
  <c r="FM40" i="1" s="1"/>
  <c r="GS29" i="1"/>
  <c r="GS40" i="1" s="1"/>
  <c r="GW29" i="1"/>
  <c r="GW40" i="1" s="1"/>
  <c r="HE29" i="1"/>
  <c r="HE40" i="1" s="1"/>
  <c r="HU29" i="1"/>
  <c r="HU40" i="1" s="1"/>
  <c r="IC29" i="1"/>
  <c r="IC40" i="1" s="1"/>
  <c r="IS29" i="1"/>
  <c r="IS40" i="1" s="1"/>
  <c r="JA29" i="1"/>
  <c r="JA40" i="1" s="1"/>
  <c r="JQ29" i="1"/>
  <c r="JQ40" i="1" s="1"/>
  <c r="JY29" i="1"/>
  <c r="JY40" i="1" s="1"/>
  <c r="KG29" i="1"/>
  <c r="KG40" i="1" s="1"/>
  <c r="KW29" i="1"/>
  <c r="KW40" i="1" s="1"/>
  <c r="LE29" i="1"/>
  <c r="LE40" i="1" s="1"/>
  <c r="OC29" i="1"/>
  <c r="OC40" i="1" s="1"/>
  <c r="OK29" i="1"/>
  <c r="QC29" i="1"/>
  <c r="QC40" i="1" s="1"/>
  <c r="QS29" i="1"/>
  <c r="QS40" i="1" s="1"/>
  <c r="RY29" i="1"/>
  <c r="RY40" i="1" s="1"/>
  <c r="SC29" i="1"/>
  <c r="SC40" i="1" s="1"/>
  <c r="SK29" i="1"/>
  <c r="SK40" i="1" s="1"/>
  <c r="TA29" i="1"/>
  <c r="TA40" i="1" s="1"/>
  <c r="TM29" i="1"/>
  <c r="TM40" i="1" s="1"/>
  <c r="VM29" i="1"/>
  <c r="VM40" i="1" s="1"/>
  <c r="WO29" i="1"/>
  <c r="WO40" i="1" s="1"/>
  <c r="YG29" i="1"/>
  <c r="AF29" i="1"/>
  <c r="AA33" i="1"/>
  <c r="AA29" i="1"/>
  <c r="AE33" i="1"/>
  <c r="AE29" i="1"/>
  <c r="AI33" i="1"/>
  <c r="AI29" i="1"/>
  <c r="AM33" i="1"/>
  <c r="AM29" i="1"/>
  <c r="AM40" i="1" s="1"/>
  <c r="AQ33" i="1"/>
  <c r="AQ29" i="1"/>
  <c r="AQ40" i="1" s="1"/>
  <c r="AU33" i="1"/>
  <c r="AU29" i="1"/>
  <c r="AU40" i="1" s="1"/>
  <c r="AY33" i="1"/>
  <c r="AY29" i="1"/>
  <c r="AY40" i="1" s="1"/>
  <c r="BC33" i="1"/>
  <c r="BC29" i="1"/>
  <c r="BC40" i="1" s="1"/>
  <c r="BG33" i="1"/>
  <c r="BG29" i="1"/>
  <c r="BG40" i="1" s="1"/>
  <c r="BK33" i="1"/>
  <c r="BK29" i="1"/>
  <c r="BK40" i="1" s="1"/>
  <c r="BO33" i="1"/>
  <c r="BO29" i="1"/>
  <c r="BO40" i="1" s="1"/>
  <c r="BS33" i="1"/>
  <c r="BS29" i="1"/>
  <c r="BS40" i="1" s="1"/>
  <c r="BW33" i="1"/>
  <c r="BW29" i="1"/>
  <c r="BW40" i="1" s="1"/>
  <c r="CA33" i="1"/>
  <c r="CA29" i="1"/>
  <c r="CA40" i="1" s="1"/>
  <c r="CE33" i="1"/>
  <c r="CE29" i="1"/>
  <c r="CE40" i="1" s="1"/>
  <c r="CI33" i="1"/>
  <c r="CI29" i="1"/>
  <c r="CI40" i="1" s="1"/>
  <c r="CM33" i="1"/>
  <c r="CM29" i="1"/>
  <c r="CM40" i="1" s="1"/>
  <c r="CQ33" i="1"/>
  <c r="CQ29" i="1"/>
  <c r="CQ40" i="1" s="1"/>
  <c r="CU33" i="1"/>
  <c r="CU29" i="1"/>
  <c r="CU40" i="1" s="1"/>
  <c r="CY33" i="1"/>
  <c r="CY29" i="1"/>
  <c r="CY40" i="1" s="1"/>
  <c r="DC33" i="1"/>
  <c r="DC29" i="1"/>
  <c r="DC40" i="1" s="1"/>
  <c r="DG33" i="1"/>
  <c r="DG29" i="1"/>
  <c r="DG40" i="1" s="1"/>
  <c r="DK33" i="1"/>
  <c r="DK29" i="1"/>
  <c r="DK40" i="1" s="1"/>
  <c r="DO33" i="1"/>
  <c r="DO29" i="1"/>
  <c r="DO40" i="1" s="1"/>
  <c r="DS33" i="1"/>
  <c r="DS29" i="1"/>
  <c r="DS40" i="1" s="1"/>
  <c r="DW33" i="1"/>
  <c r="DW29" i="1"/>
  <c r="DW40" i="1" s="1"/>
  <c r="EA33" i="1"/>
  <c r="EA29" i="1"/>
  <c r="EA40" i="1" s="1"/>
  <c r="EE33" i="1"/>
  <c r="EE29" i="1"/>
  <c r="EE40" i="1" s="1"/>
  <c r="EI33" i="1"/>
  <c r="EI29" i="1"/>
  <c r="EI40" i="1" s="1"/>
  <c r="EM33" i="1"/>
  <c r="EM29" i="1"/>
  <c r="EM40" i="1" s="1"/>
  <c r="EQ33" i="1"/>
  <c r="EQ29" i="1"/>
  <c r="EQ40" i="1" s="1"/>
  <c r="EU33" i="1"/>
  <c r="EU29" i="1"/>
  <c r="EU40" i="1" s="1"/>
  <c r="EY33" i="1"/>
  <c r="EY29" i="1"/>
  <c r="EY40" i="1" s="1"/>
  <c r="FC33" i="1"/>
  <c r="FC29" i="1"/>
  <c r="FC40" i="1" s="1"/>
  <c r="FG33" i="1"/>
  <c r="FG29" i="1"/>
  <c r="FG40" i="1" s="1"/>
  <c r="FK33" i="1"/>
  <c r="FK29" i="1"/>
  <c r="FK40" i="1" s="1"/>
  <c r="FO33" i="1"/>
  <c r="FO29" i="1"/>
  <c r="FO40" i="1" s="1"/>
  <c r="FS33" i="1"/>
  <c r="FS29" i="1"/>
  <c r="FS40" i="1" s="1"/>
  <c r="FW33" i="1"/>
  <c r="FW29" i="1"/>
  <c r="FW40" i="1" s="1"/>
  <c r="GA33" i="1"/>
  <c r="GA29" i="1"/>
  <c r="GA40" i="1" s="1"/>
  <c r="GE33" i="1"/>
  <c r="GE29" i="1"/>
  <c r="GE40" i="1" s="1"/>
  <c r="GI33" i="1"/>
  <c r="GI29" i="1"/>
  <c r="GI40" i="1" s="1"/>
  <c r="GM33" i="1"/>
  <c r="GM29" i="1"/>
  <c r="GM40" i="1" s="1"/>
  <c r="GQ33" i="1"/>
  <c r="GQ29" i="1"/>
  <c r="GQ40" i="1" s="1"/>
  <c r="AG33" i="1"/>
  <c r="AO33" i="1"/>
  <c r="AW33" i="1"/>
  <c r="BE33" i="1"/>
  <c r="BM33" i="1"/>
  <c r="BU33" i="1"/>
  <c r="CC33" i="1"/>
  <c r="CG33" i="1"/>
  <c r="CO33" i="1"/>
  <c r="CW33" i="1"/>
  <c r="DE33" i="1"/>
  <c r="DM33" i="1"/>
  <c r="DU33" i="1"/>
  <c r="EC33" i="1"/>
  <c r="EK33" i="1"/>
  <c r="ES33" i="1"/>
  <c r="FA33" i="1"/>
  <c r="FI33" i="1"/>
  <c r="FQ33" i="1"/>
  <c r="FY33" i="1"/>
  <c r="GG33" i="1"/>
  <c r="GO33" i="1"/>
  <c r="HA33" i="1"/>
  <c r="HI33" i="1"/>
  <c r="HQ33" i="1"/>
  <c r="HY33" i="1"/>
  <c r="IG33" i="1"/>
  <c r="IO33" i="1"/>
  <c r="IW33" i="1"/>
  <c r="JE33" i="1"/>
  <c r="JM33" i="1"/>
  <c r="JU33" i="1"/>
  <c r="KC33" i="1"/>
  <c r="KK33" i="1"/>
  <c r="KS33" i="1"/>
  <c r="LA33" i="1"/>
  <c r="LI33" i="1"/>
  <c r="NY33" i="1"/>
  <c r="OG33" i="1"/>
  <c r="OO33" i="1"/>
  <c r="OS33" i="1"/>
  <c r="PA33" i="1"/>
  <c r="PI33" i="1"/>
  <c r="PQ33" i="1"/>
  <c r="PY33" i="1"/>
  <c r="QG33" i="1"/>
  <c r="QO33" i="1"/>
  <c r="QW33" i="1"/>
  <c r="RE33" i="1"/>
  <c r="RM33" i="1"/>
  <c r="RU33" i="1"/>
  <c r="SG33" i="1"/>
  <c r="SO33" i="1"/>
  <c r="SW33" i="1"/>
  <c r="TE33" i="1"/>
  <c r="TI33" i="1"/>
  <c r="TQ33" i="1"/>
  <c r="TY33" i="1"/>
  <c r="UG33" i="1"/>
  <c r="UO33" i="1"/>
  <c r="UW33" i="1"/>
  <c r="VI33" i="1"/>
  <c r="VQ33" i="1"/>
  <c r="VY33" i="1"/>
  <c r="WC33" i="1"/>
  <c r="WK33" i="1"/>
  <c r="WS33" i="1"/>
  <c r="XA33" i="1"/>
  <c r="XI33" i="1"/>
  <c r="XQ33" i="1"/>
  <c r="XY33" i="1"/>
  <c r="YK33" i="1"/>
  <c r="YS33" i="1"/>
  <c r="YW33" i="1"/>
  <c r="ZE33" i="1"/>
  <c r="AG29" i="1"/>
  <c r="AW29" i="1"/>
  <c r="AW40" i="1" s="1"/>
  <c r="BM29" i="1"/>
  <c r="BM40" i="1" s="1"/>
  <c r="CC29" i="1"/>
  <c r="CC40" i="1" s="1"/>
  <c r="HQ29" i="1"/>
  <c r="HQ40" i="1" s="1"/>
  <c r="IG29" i="1"/>
  <c r="IG40" i="1" s="1"/>
  <c r="IW29" i="1"/>
  <c r="IW40" i="1" s="1"/>
  <c r="JM29" i="1"/>
  <c r="JM40" i="1" s="1"/>
  <c r="KC29" i="1"/>
  <c r="KC40" i="1" s="1"/>
  <c r="KS29" i="1"/>
  <c r="KS40" i="1" s="1"/>
  <c r="LI29" i="1"/>
  <c r="LI40" i="1" s="1"/>
  <c r="OG29" i="1"/>
  <c r="OG40" i="1" s="1"/>
  <c r="SW29" i="1"/>
  <c r="SW40" i="1" s="1"/>
  <c r="VI29" i="1"/>
  <c r="VI40" i="1" s="1"/>
  <c r="VY29" i="1"/>
  <c r="VY40" i="1" s="1"/>
  <c r="YS29" i="1"/>
  <c r="AB33" i="1"/>
  <c r="AJ33" i="1"/>
  <c r="AR33" i="1"/>
  <c r="AZ33" i="1"/>
  <c r="BH33" i="1"/>
  <c r="BP33" i="1"/>
  <c r="BX33" i="1"/>
  <c r="CF33" i="1"/>
  <c r="CN33" i="1"/>
  <c r="CV33" i="1"/>
  <c r="DD33" i="1"/>
  <c r="DL33" i="1"/>
  <c r="DT33" i="1"/>
  <c r="EB33" i="1"/>
  <c r="EJ33" i="1"/>
  <c r="ER33" i="1"/>
  <c r="EZ33" i="1"/>
  <c r="FH33" i="1"/>
  <c r="FP33" i="1"/>
  <c r="GB33" i="1"/>
  <c r="GJ33" i="1"/>
  <c r="GN33" i="1"/>
  <c r="GV33" i="1"/>
  <c r="HD33" i="1"/>
  <c r="HL33" i="1"/>
  <c r="HT33" i="1"/>
  <c r="IB33" i="1"/>
  <c r="IN33" i="1"/>
  <c r="IV33" i="1"/>
  <c r="JD33" i="1"/>
  <c r="JL33" i="1"/>
  <c r="JT33" i="1"/>
  <c r="KB33" i="1"/>
  <c r="KJ33" i="1"/>
  <c r="KR33" i="1"/>
  <c r="KZ33" i="1"/>
  <c r="LH33" i="1"/>
  <c r="NX33" i="1"/>
  <c r="OF33" i="1"/>
  <c r="ON33" i="1"/>
  <c r="OV33" i="1"/>
  <c r="PD33" i="1"/>
  <c r="PL33" i="1"/>
  <c r="PT33" i="1"/>
  <c r="PX33" i="1"/>
  <c r="QJ33" i="1"/>
  <c r="QR33" i="1"/>
  <c r="QV33" i="1"/>
  <c r="RD33" i="1"/>
  <c r="RL33" i="1"/>
  <c r="RT33" i="1"/>
  <c r="SF33" i="1"/>
  <c r="SN33" i="1"/>
  <c r="SV33" i="1"/>
  <c r="TD33" i="1"/>
  <c r="TL33" i="1"/>
  <c r="TT33" i="1"/>
  <c r="UB33" i="1"/>
  <c r="UJ33" i="1"/>
  <c r="UR33" i="1"/>
  <c r="UZ33" i="1"/>
  <c r="VH33" i="1"/>
  <c r="VP33" i="1"/>
  <c r="VX33" i="1"/>
  <c r="WF33" i="1"/>
  <c r="WN33" i="1"/>
  <c r="WV33" i="1"/>
  <c r="XD33" i="1"/>
  <c r="XL33" i="1"/>
  <c r="XT33" i="1"/>
  <c r="YB33" i="1"/>
  <c r="YJ33" i="1"/>
  <c r="YN33" i="1"/>
  <c r="YV33" i="1"/>
  <c r="ZD33" i="1"/>
  <c r="ZH33" i="1"/>
  <c r="GB29" i="1"/>
  <c r="GB40" i="1" s="1"/>
  <c r="GJ29" i="1"/>
  <c r="GJ40" i="1" s="1"/>
  <c r="IN29" i="1"/>
  <c r="IN40" i="1" s="1"/>
  <c r="IV29" i="1"/>
  <c r="IV40" i="1" s="1"/>
  <c r="JD29" i="1"/>
  <c r="JD40" i="1" s="1"/>
  <c r="JL29" i="1"/>
  <c r="JL40" i="1" s="1"/>
  <c r="JT29" i="1"/>
  <c r="JT40" i="1" s="1"/>
  <c r="KB29" i="1"/>
  <c r="KB40" i="1" s="1"/>
  <c r="KJ29" i="1"/>
  <c r="KJ40" i="1" s="1"/>
  <c r="KR29" i="1"/>
  <c r="KR40" i="1" s="1"/>
  <c r="KZ29" i="1"/>
  <c r="KZ40" i="1" s="1"/>
  <c r="LH29" i="1"/>
  <c r="LH40" i="1" s="1"/>
  <c r="NX29" i="1"/>
  <c r="NX40" i="1" s="1"/>
  <c r="OF29" i="1"/>
  <c r="OF40" i="1" s="1"/>
  <c r="OV29" i="1"/>
  <c r="PD29" i="1"/>
  <c r="PL29" i="1"/>
  <c r="PT29" i="1"/>
  <c r="PT40" i="1" s="1"/>
  <c r="QJ29" i="1"/>
  <c r="QJ40" i="1" s="1"/>
  <c r="QR29" i="1"/>
  <c r="QR40" i="1" s="1"/>
  <c r="SF29" i="1"/>
  <c r="SF40" i="1" s="1"/>
  <c r="SN29" i="1"/>
  <c r="SN40" i="1" s="1"/>
  <c r="SV29" i="1"/>
  <c r="SV40" i="1" s="1"/>
  <c r="TD29" i="1"/>
  <c r="TD40" i="1" s="1"/>
  <c r="TL29" i="1"/>
  <c r="TL40" i="1" s="1"/>
  <c r="TT29" i="1"/>
  <c r="TT40" i="1" s="1"/>
  <c r="UB29" i="1"/>
  <c r="UB40" i="1" s="1"/>
  <c r="UJ29" i="1"/>
  <c r="UJ40" i="1" s="1"/>
  <c r="UR29" i="1"/>
  <c r="UR40" i="1" s="1"/>
  <c r="UZ29" i="1"/>
  <c r="UZ40" i="1" s="1"/>
  <c r="VH29" i="1"/>
  <c r="VH40" i="1" s="1"/>
  <c r="VP29" i="1"/>
  <c r="VP40" i="1" s="1"/>
  <c r="VX29" i="1"/>
  <c r="VX40" i="1" s="1"/>
  <c r="WF29" i="1"/>
  <c r="WF40" i="1" s="1"/>
  <c r="WN29" i="1"/>
  <c r="WN40" i="1" s="1"/>
  <c r="WV29" i="1"/>
  <c r="WV40" i="1" s="1"/>
  <c r="XD29" i="1"/>
  <c r="XD40" i="1" s="1"/>
  <c r="XL29" i="1"/>
  <c r="XL40" i="1" s="1"/>
  <c r="XT29" i="1"/>
  <c r="YB29" i="1"/>
  <c r="YJ29" i="1"/>
  <c r="ZH29" i="1"/>
  <c r="CG29" i="1"/>
  <c r="CG40" i="1" s="1"/>
  <c r="CO29" i="1"/>
  <c r="CO40" i="1" s="1"/>
  <c r="CW29" i="1"/>
  <c r="CW40" i="1" s="1"/>
  <c r="DE29" i="1"/>
  <c r="DE40" i="1" s="1"/>
  <c r="DM29" i="1"/>
  <c r="DM40" i="1" s="1"/>
  <c r="DU29" i="1"/>
  <c r="DU40" i="1" s="1"/>
  <c r="EC29" i="1"/>
  <c r="EC40" i="1" s="1"/>
  <c r="EK29" i="1"/>
  <c r="EK40" i="1" s="1"/>
  <c r="ES29" i="1"/>
  <c r="ES40" i="1" s="1"/>
  <c r="FA29" i="1"/>
  <c r="FA40" i="1" s="1"/>
  <c r="FI29" i="1"/>
  <c r="FI40" i="1" s="1"/>
  <c r="FQ29" i="1"/>
  <c r="FQ40" i="1" s="1"/>
  <c r="FY29" i="1"/>
  <c r="FY40" i="1" s="1"/>
  <c r="GG29" i="1"/>
  <c r="GG40" i="1" s="1"/>
  <c r="GO29" i="1"/>
  <c r="GO40" i="1" s="1"/>
  <c r="OS29" i="1"/>
  <c r="PA29" i="1"/>
  <c r="PI29" i="1"/>
  <c r="PQ29" i="1"/>
  <c r="PY29" i="1"/>
  <c r="PY40" i="1" s="1"/>
  <c r="QG29" i="1"/>
  <c r="QG40" i="1" s="1"/>
  <c r="QO29" i="1"/>
  <c r="QO40" i="1" s="1"/>
  <c r="QW29" i="1"/>
  <c r="QW40" i="1" s="1"/>
  <c r="RE29" i="1"/>
  <c r="RE40" i="1" s="1"/>
  <c r="RM29" i="1"/>
  <c r="RM40" i="1" s="1"/>
  <c r="RU29" i="1"/>
  <c r="RU40" i="1" s="1"/>
  <c r="TI29" i="1"/>
  <c r="TI40" i="1" s="1"/>
  <c r="TQ29" i="1"/>
  <c r="TQ40" i="1" s="1"/>
  <c r="TY29" i="1"/>
  <c r="TY40" i="1" s="1"/>
  <c r="UG29" i="1"/>
  <c r="UG40" i="1" s="1"/>
  <c r="UO29" i="1"/>
  <c r="UO40" i="1" s="1"/>
  <c r="UW29" i="1"/>
  <c r="UW40" i="1" s="1"/>
  <c r="WC29" i="1"/>
  <c r="WC40" i="1" s="1"/>
  <c r="WK29" i="1"/>
  <c r="WK40" i="1" s="1"/>
  <c r="WS29" i="1"/>
  <c r="WS40" i="1" s="1"/>
  <c r="XA29" i="1"/>
  <c r="XA40" i="1" s="1"/>
  <c r="XI29" i="1"/>
  <c r="XI40" i="1" s="1"/>
  <c r="XQ29" i="1"/>
  <c r="XY29" i="1"/>
  <c r="YW29" i="1"/>
  <c r="ZE29" i="1"/>
  <c r="Z33" i="1"/>
  <c r="Z29" i="1"/>
  <c r="AD33" i="1"/>
  <c r="AD29" i="1"/>
  <c r="AH33" i="1"/>
  <c r="AH29" i="1"/>
  <c r="AL33" i="1"/>
  <c r="AP33" i="1"/>
  <c r="AP29" i="1"/>
  <c r="AP40" i="1" s="1"/>
  <c r="AT33" i="1"/>
  <c r="AT29" i="1"/>
  <c r="AT40" i="1" s="1"/>
  <c r="AX33" i="1"/>
  <c r="AX29" i="1"/>
  <c r="AX40" i="1" s="1"/>
  <c r="BB33" i="1"/>
  <c r="BB29" i="1"/>
  <c r="BB40" i="1" s="1"/>
  <c r="BF33" i="1"/>
  <c r="BF29" i="1"/>
  <c r="BF40" i="1" s="1"/>
  <c r="BJ33" i="1"/>
  <c r="BJ29" i="1"/>
  <c r="BJ40" i="1" s="1"/>
  <c r="BN33" i="1"/>
  <c r="BN29" i="1"/>
  <c r="BN40" i="1" s="1"/>
  <c r="BR33" i="1"/>
  <c r="BR29" i="1"/>
  <c r="BR40" i="1" s="1"/>
  <c r="BV33" i="1"/>
  <c r="BV29" i="1"/>
  <c r="BV40" i="1" s="1"/>
  <c r="BZ33" i="1"/>
  <c r="BZ29" i="1"/>
  <c r="BZ40" i="1" s="1"/>
  <c r="CD33" i="1"/>
  <c r="CD29" i="1"/>
  <c r="CD40" i="1" s="1"/>
  <c r="CH33" i="1"/>
  <c r="CH29" i="1"/>
  <c r="CH40" i="1" s="1"/>
  <c r="CL33" i="1"/>
  <c r="CL29" i="1"/>
  <c r="CL40" i="1" s="1"/>
  <c r="CP33" i="1"/>
  <c r="CP29" i="1"/>
  <c r="CP40" i="1" s="1"/>
  <c r="CT33" i="1"/>
  <c r="CT29" i="1"/>
  <c r="CT40" i="1" s="1"/>
  <c r="CX33" i="1"/>
  <c r="CX29" i="1"/>
  <c r="CX40" i="1" s="1"/>
  <c r="DB33" i="1"/>
  <c r="DB29" i="1"/>
  <c r="DB40" i="1" s="1"/>
  <c r="DF33" i="1"/>
  <c r="DF29" i="1"/>
  <c r="DF40" i="1" s="1"/>
  <c r="DJ33" i="1"/>
  <c r="DJ29" i="1"/>
  <c r="DJ40" i="1" s="1"/>
  <c r="DN33" i="1"/>
  <c r="DN29" i="1"/>
  <c r="DN40" i="1" s="1"/>
  <c r="DR33" i="1"/>
  <c r="DR29" i="1"/>
  <c r="DR40" i="1" s="1"/>
  <c r="DV33" i="1"/>
  <c r="DV29" i="1"/>
  <c r="DV40" i="1" s="1"/>
  <c r="DZ33" i="1"/>
  <c r="DZ29" i="1"/>
  <c r="DZ40" i="1" s="1"/>
  <c r="ED33" i="1"/>
  <c r="ED29" i="1"/>
  <c r="ED40" i="1" s="1"/>
  <c r="EH33" i="1"/>
  <c r="EH29" i="1"/>
  <c r="EH40" i="1" s="1"/>
  <c r="EL33" i="1"/>
  <c r="EL29" i="1"/>
  <c r="EL40" i="1" s="1"/>
  <c r="EP33" i="1"/>
  <c r="EP29" i="1"/>
  <c r="EP40" i="1" s="1"/>
  <c r="ET33" i="1"/>
  <c r="ET29" i="1"/>
  <c r="ET40" i="1" s="1"/>
  <c r="EX33" i="1"/>
  <c r="EX29" i="1"/>
  <c r="EX40" i="1" s="1"/>
  <c r="FB33" i="1"/>
  <c r="FB29" i="1"/>
  <c r="FB40" i="1" s="1"/>
  <c r="FF33" i="1"/>
  <c r="FF29" i="1"/>
  <c r="FF40" i="1" s="1"/>
  <c r="FJ33" i="1"/>
  <c r="FJ29" i="1"/>
  <c r="FJ40" i="1" s="1"/>
  <c r="FN33" i="1"/>
  <c r="FN29" i="1"/>
  <c r="FN40" i="1" s="1"/>
  <c r="FR33" i="1"/>
  <c r="FR29" i="1"/>
  <c r="FR40" i="1" s="1"/>
  <c r="FV33" i="1"/>
  <c r="FV29" i="1"/>
  <c r="FV40" i="1" s="1"/>
  <c r="FZ33" i="1"/>
  <c r="FZ29" i="1"/>
  <c r="FZ40" i="1" s="1"/>
  <c r="GD33" i="1"/>
  <c r="GD29" i="1"/>
  <c r="GD40" i="1" s="1"/>
  <c r="GH33" i="1"/>
  <c r="GH29" i="1"/>
  <c r="GH40" i="1" s="1"/>
  <c r="GL33" i="1"/>
  <c r="GL29" i="1"/>
  <c r="GL40" i="1" s="1"/>
  <c r="GP33" i="1"/>
  <c r="GP29" i="1"/>
  <c r="GP40" i="1" s="1"/>
  <c r="AC33" i="1"/>
  <c r="AK33" i="1"/>
  <c r="AS33" i="1"/>
  <c r="BA33" i="1"/>
  <c r="BI33" i="1"/>
  <c r="BQ33" i="1"/>
  <c r="BY33" i="1"/>
  <c r="CK33" i="1"/>
  <c r="CS33" i="1"/>
  <c r="DA33" i="1"/>
  <c r="DI33" i="1"/>
  <c r="DQ33" i="1"/>
  <c r="DY33" i="1"/>
  <c r="EG33" i="1"/>
  <c r="EO33" i="1"/>
  <c r="EW33" i="1"/>
  <c r="FE33" i="1"/>
  <c r="FM33" i="1"/>
  <c r="FU33" i="1"/>
  <c r="GC33" i="1"/>
  <c r="GK33" i="1"/>
  <c r="GS33" i="1"/>
  <c r="GW33" i="1"/>
  <c r="HE33" i="1"/>
  <c r="HM33" i="1"/>
  <c r="HU33" i="1"/>
  <c r="IC33" i="1"/>
  <c r="IK33" i="1"/>
  <c r="IS33" i="1"/>
  <c r="JA33" i="1"/>
  <c r="JI33" i="1"/>
  <c r="JQ33" i="1"/>
  <c r="JY33" i="1"/>
  <c r="KG33" i="1"/>
  <c r="KO33" i="1"/>
  <c r="KW33" i="1"/>
  <c r="LE33" i="1"/>
  <c r="LM33" i="1"/>
  <c r="OC33" i="1"/>
  <c r="OK33" i="1"/>
  <c r="OW33" i="1"/>
  <c r="PE33" i="1"/>
  <c r="PM33" i="1"/>
  <c r="PU33" i="1"/>
  <c r="QC33" i="1"/>
  <c r="QK33" i="1"/>
  <c r="QS33" i="1"/>
  <c r="RA33" i="1"/>
  <c r="RI33" i="1"/>
  <c r="RQ33" i="1"/>
  <c r="RY33" i="1"/>
  <c r="SC33" i="1"/>
  <c r="SK33" i="1"/>
  <c r="SS33" i="1"/>
  <c r="TA33" i="1"/>
  <c r="TM33" i="1"/>
  <c r="TU33" i="1"/>
  <c r="UC33" i="1"/>
  <c r="UK33" i="1"/>
  <c r="US33" i="1"/>
  <c r="VA33" i="1"/>
  <c r="VE33" i="1"/>
  <c r="VM33" i="1"/>
  <c r="VU33" i="1"/>
  <c r="WG33" i="1"/>
  <c r="WO33" i="1"/>
  <c r="WW33" i="1"/>
  <c r="XE33" i="1"/>
  <c r="XM33" i="1"/>
  <c r="XU33" i="1"/>
  <c r="YC33" i="1"/>
  <c r="YG33" i="1"/>
  <c r="YO33" i="1"/>
  <c r="ZA33" i="1"/>
  <c r="ZI33" i="1"/>
  <c r="AO29" i="1"/>
  <c r="AO40" i="1" s="1"/>
  <c r="BE29" i="1"/>
  <c r="BE40" i="1" s="1"/>
  <c r="BU29" i="1"/>
  <c r="BU40" i="1" s="1"/>
  <c r="CK29" i="1"/>
  <c r="CK40" i="1" s="1"/>
  <c r="DA29" i="1"/>
  <c r="DA40" i="1" s="1"/>
  <c r="DQ29" i="1"/>
  <c r="DQ40" i="1" s="1"/>
  <c r="DY29" i="1"/>
  <c r="DY40" i="1" s="1"/>
  <c r="EO29" i="1"/>
  <c r="EO40" i="1" s="1"/>
  <c r="FE29" i="1"/>
  <c r="FE40" i="1" s="1"/>
  <c r="FU29" i="1"/>
  <c r="FU40" i="1" s="1"/>
  <c r="GK29" i="1"/>
  <c r="GK40" i="1" s="1"/>
  <c r="HA29" i="1"/>
  <c r="HA40" i="1" s="1"/>
  <c r="HI29" i="1"/>
  <c r="HI40" i="1" s="1"/>
  <c r="HY29" i="1"/>
  <c r="HY40" i="1" s="1"/>
  <c r="IO29" i="1"/>
  <c r="IO40" i="1" s="1"/>
  <c r="JE29" i="1"/>
  <c r="JE40" i="1" s="1"/>
  <c r="JU29" i="1"/>
  <c r="JU40" i="1" s="1"/>
  <c r="KK29" i="1"/>
  <c r="KK40" i="1" s="1"/>
  <c r="LA29" i="1"/>
  <c r="LA40" i="1" s="1"/>
  <c r="NY29" i="1"/>
  <c r="NY40" i="1" s="1"/>
  <c r="OO29" i="1"/>
  <c r="PE29" i="1"/>
  <c r="PU29" i="1"/>
  <c r="PU40" i="1" s="1"/>
  <c r="QK29" i="1"/>
  <c r="QK40" i="1" s="1"/>
  <c r="RA29" i="1"/>
  <c r="RA40" i="1" s="1"/>
  <c r="RQ29" i="1"/>
  <c r="RQ40" i="1" s="1"/>
  <c r="SG29" i="1"/>
  <c r="SG40" i="1" s="1"/>
  <c r="SO29" i="1"/>
  <c r="SO40" i="1" s="1"/>
  <c r="TE29" i="1"/>
  <c r="TE40" i="1" s="1"/>
  <c r="TU29" i="1"/>
  <c r="TU40" i="1" s="1"/>
  <c r="UK29" i="1"/>
  <c r="UK40" i="1" s="1"/>
  <c r="VA29" i="1"/>
  <c r="VA40" i="1" s="1"/>
  <c r="VQ29" i="1"/>
  <c r="VQ40" i="1" s="1"/>
  <c r="WG29" i="1"/>
  <c r="WG40" i="1" s="1"/>
  <c r="WW29" i="1"/>
  <c r="WW40" i="1" s="1"/>
  <c r="XM29" i="1"/>
  <c r="YC29" i="1"/>
  <c r="YK29" i="1"/>
  <c r="ZA29" i="1"/>
  <c r="AF33" i="1"/>
  <c r="AN33" i="1"/>
  <c r="AV33" i="1"/>
  <c r="BD33" i="1"/>
  <c r="BL33" i="1"/>
  <c r="BT33" i="1"/>
  <c r="CB33" i="1"/>
  <c r="CJ33" i="1"/>
  <c r="CR33" i="1"/>
  <c r="CZ33" i="1"/>
  <c r="DH33" i="1"/>
  <c r="DP33" i="1"/>
  <c r="DX33" i="1"/>
  <c r="EF33" i="1"/>
  <c r="EN33" i="1"/>
  <c r="EV33" i="1"/>
  <c r="FD33" i="1"/>
  <c r="FL33" i="1"/>
  <c r="FT33" i="1"/>
  <c r="FX33" i="1"/>
  <c r="GF33" i="1"/>
  <c r="GR33" i="1"/>
  <c r="GZ33" i="1"/>
  <c r="HH33" i="1"/>
  <c r="HP33" i="1"/>
  <c r="HX33" i="1"/>
  <c r="IF33" i="1"/>
  <c r="IJ33" i="1"/>
  <c r="IR33" i="1"/>
  <c r="IZ33" i="1"/>
  <c r="JH33" i="1"/>
  <c r="JP33" i="1"/>
  <c r="JX33" i="1"/>
  <c r="KF33" i="1"/>
  <c r="KN33" i="1"/>
  <c r="KV33" i="1"/>
  <c r="LD33" i="1"/>
  <c r="LL33" i="1"/>
  <c r="OB33" i="1"/>
  <c r="OJ33" i="1"/>
  <c r="OR33" i="1"/>
  <c r="OZ33" i="1"/>
  <c r="PH33" i="1"/>
  <c r="PP33" i="1"/>
  <c r="QB33" i="1"/>
  <c r="QF33" i="1"/>
  <c r="QN33" i="1"/>
  <c r="QZ33" i="1"/>
  <c r="RH33" i="1"/>
  <c r="RP33" i="1"/>
  <c r="RX33" i="1"/>
  <c r="SB33" i="1"/>
  <c r="SJ33" i="1"/>
  <c r="SR33" i="1"/>
  <c r="SZ33" i="1"/>
  <c r="TH33" i="1"/>
  <c r="TP33" i="1"/>
  <c r="TX33" i="1"/>
  <c r="UF33" i="1"/>
  <c r="UN33" i="1"/>
  <c r="UV33" i="1"/>
  <c r="VD33" i="1"/>
  <c r="VL33" i="1"/>
  <c r="VT33" i="1"/>
  <c r="WB33" i="1"/>
  <c r="WJ33" i="1"/>
  <c r="WR33" i="1"/>
  <c r="WZ33" i="1"/>
  <c r="XH33" i="1"/>
  <c r="XP33" i="1"/>
  <c r="XX33" i="1"/>
  <c r="YF33" i="1"/>
  <c r="YR33" i="1"/>
  <c r="YZ33" i="1"/>
  <c r="ON29" i="1"/>
  <c r="AB29" i="1"/>
  <c r="AJ29" i="1"/>
  <c r="AR29" i="1"/>
  <c r="AR40" i="1" s="1"/>
  <c r="AZ29" i="1"/>
  <c r="AZ40" i="1" s="1"/>
  <c r="BH29" i="1"/>
  <c r="BH40" i="1" s="1"/>
  <c r="BP29" i="1"/>
  <c r="BP40" i="1" s="1"/>
  <c r="BX29" i="1"/>
  <c r="BX40" i="1" s="1"/>
  <c r="CF29" i="1"/>
  <c r="CF40" i="1" s="1"/>
  <c r="CN29" i="1"/>
  <c r="CN40" i="1" s="1"/>
  <c r="CV29" i="1"/>
  <c r="CV40" i="1" s="1"/>
  <c r="DD29" i="1"/>
  <c r="DD40" i="1" s="1"/>
  <c r="DL29" i="1"/>
  <c r="DL40" i="1" s="1"/>
  <c r="DT29" i="1"/>
  <c r="DT40" i="1" s="1"/>
  <c r="EB29" i="1"/>
  <c r="EB40" i="1" s="1"/>
  <c r="EJ29" i="1"/>
  <c r="EJ40" i="1" s="1"/>
  <c r="ER29" i="1"/>
  <c r="ER40" i="1" s="1"/>
  <c r="EZ29" i="1"/>
  <c r="EZ40" i="1" s="1"/>
  <c r="FH29" i="1"/>
  <c r="FH40" i="1" s="1"/>
  <c r="FP29" i="1"/>
  <c r="FP40" i="1" s="1"/>
  <c r="FX29" i="1"/>
  <c r="FX40" i="1" s="1"/>
  <c r="GF29" i="1"/>
  <c r="GF40" i="1" s="1"/>
  <c r="GN29" i="1"/>
  <c r="GN40" i="1" s="1"/>
  <c r="GV29" i="1"/>
  <c r="GV40" i="1" s="1"/>
  <c r="HD29" i="1"/>
  <c r="HD40" i="1" s="1"/>
  <c r="HL29" i="1"/>
  <c r="HL40" i="1" s="1"/>
  <c r="HT29" i="1"/>
  <c r="HT40" i="1" s="1"/>
  <c r="IB29" i="1"/>
  <c r="IB40" i="1" s="1"/>
  <c r="IJ29" i="1"/>
  <c r="IJ40" i="1" s="1"/>
  <c r="IR29" i="1"/>
  <c r="IR40" i="1" s="1"/>
  <c r="IZ29" i="1"/>
  <c r="IZ40" i="1" s="1"/>
  <c r="JH29" i="1"/>
  <c r="JH40" i="1" s="1"/>
  <c r="JP29" i="1"/>
  <c r="JP40" i="1" s="1"/>
  <c r="JX29" i="1"/>
  <c r="JX40" i="1" s="1"/>
  <c r="KF29" i="1"/>
  <c r="KF40" i="1" s="1"/>
  <c r="KN29" i="1"/>
  <c r="KN40" i="1" s="1"/>
  <c r="KV29" i="1"/>
  <c r="KV40" i="1" s="1"/>
  <c r="LD29" i="1"/>
  <c r="LD40" i="1" s="1"/>
  <c r="LL29" i="1"/>
  <c r="LL40" i="1" s="1"/>
  <c r="LL33" i="2" s="1"/>
  <c r="OB29" i="1"/>
  <c r="OB40" i="1" s="1"/>
  <c r="OJ29" i="1"/>
  <c r="OR29" i="1"/>
  <c r="OZ29" i="1"/>
  <c r="PH29" i="1"/>
  <c r="PP29" i="1"/>
  <c r="PX29" i="1"/>
  <c r="PX40" i="1" s="1"/>
  <c r="QF29" i="1"/>
  <c r="QF40" i="1" s="1"/>
  <c r="QN29" i="1"/>
  <c r="QN40" i="1" s="1"/>
  <c r="QV29" i="1"/>
  <c r="QV40" i="1" s="1"/>
  <c r="RD29" i="1"/>
  <c r="RD40" i="1" s="1"/>
  <c r="RL29" i="1"/>
  <c r="RL40" i="1" s="1"/>
  <c r="RT29" i="1"/>
  <c r="RT40" i="1" s="1"/>
  <c r="SB29" i="1"/>
  <c r="SB40" i="1" s="1"/>
  <c r="SJ29" i="1"/>
  <c r="SJ40" i="1" s="1"/>
  <c r="SR29" i="1"/>
  <c r="SR40" i="1" s="1"/>
  <c r="SZ29" i="1"/>
  <c r="SZ40" i="1" s="1"/>
  <c r="TH29" i="1"/>
  <c r="TH40" i="1" s="1"/>
  <c r="TP29" i="1"/>
  <c r="TP40" i="1" s="1"/>
  <c r="TX29" i="1"/>
  <c r="TX40" i="1" s="1"/>
  <c r="UF29" i="1"/>
  <c r="UF40" i="1" s="1"/>
  <c r="UN29" i="1"/>
  <c r="UN40" i="1" s="1"/>
  <c r="UV29" i="1"/>
  <c r="UV40" i="1" s="1"/>
  <c r="VD29" i="1"/>
  <c r="VD40" i="1" s="1"/>
  <c r="VL29" i="1"/>
  <c r="VL40" i="1" s="1"/>
  <c r="VT29" i="1"/>
  <c r="VT40" i="1" s="1"/>
  <c r="WB29" i="1"/>
  <c r="WB40" i="1" s="1"/>
  <c r="WJ29" i="1"/>
  <c r="WJ40" i="1" s="1"/>
  <c r="WR29" i="1"/>
  <c r="WR40" i="1" s="1"/>
  <c r="WZ29" i="1"/>
  <c r="WZ40" i="1" s="1"/>
  <c r="XH29" i="1"/>
  <c r="XH40" i="1" s="1"/>
  <c r="XP29" i="1"/>
  <c r="XX29" i="1"/>
  <c r="YF29" i="1"/>
  <c r="YN29" i="1"/>
  <c r="YV29" i="1"/>
  <c r="ZD29" i="1"/>
  <c r="GU33" i="1"/>
  <c r="GY33" i="1"/>
  <c r="HC33" i="1"/>
  <c r="HG33" i="1"/>
  <c r="HK33" i="1"/>
  <c r="HO33" i="1"/>
  <c r="HS33" i="1"/>
  <c r="HW33" i="1"/>
  <c r="IA33" i="1"/>
  <c r="IE33" i="1"/>
  <c r="II33" i="1"/>
  <c r="IM33" i="1"/>
  <c r="IQ33" i="1"/>
  <c r="IU33" i="1"/>
  <c r="IY33" i="1"/>
  <c r="JC33" i="1"/>
  <c r="JG33" i="1"/>
  <c r="JK33" i="1"/>
  <c r="JO33" i="1"/>
  <c r="JS33" i="1"/>
  <c r="JW33" i="1"/>
  <c r="KA33" i="1"/>
  <c r="KE33" i="1"/>
  <c r="KI33" i="1"/>
  <c r="KM33" i="1"/>
  <c r="KQ33" i="1"/>
  <c r="KU33" i="1"/>
  <c r="KY33" i="1"/>
  <c r="LC33" i="1"/>
  <c r="LG33" i="1"/>
  <c r="LK33" i="1"/>
  <c r="NW33" i="1"/>
  <c r="OA33" i="1"/>
  <c r="OE33" i="1"/>
  <c r="OI33" i="1"/>
  <c r="OM33" i="1"/>
  <c r="OQ33" i="1"/>
  <c r="OU33" i="1"/>
  <c r="OY33" i="1"/>
  <c r="PC33" i="1"/>
  <c r="PG33" i="1"/>
  <c r="PK33" i="1"/>
  <c r="PO33" i="1"/>
  <c r="PS33" i="1"/>
  <c r="PW33" i="1"/>
  <c r="QA33" i="1"/>
  <c r="QE33" i="1"/>
  <c r="QI33" i="1"/>
  <c r="QM33" i="1"/>
  <c r="QQ33" i="1"/>
  <c r="QU33" i="1"/>
  <c r="QY33" i="1"/>
  <c r="RC33" i="1"/>
  <c r="RG33" i="1"/>
  <c r="RK33" i="1"/>
  <c r="RO33" i="1"/>
  <c r="RS33" i="1"/>
  <c r="RW33" i="1"/>
  <c r="SA33" i="1"/>
  <c r="SE33" i="1"/>
  <c r="SI33" i="1"/>
  <c r="SM33" i="1"/>
  <c r="SQ33" i="1"/>
  <c r="SU33" i="1"/>
  <c r="SY33" i="1"/>
  <c r="TC33" i="1"/>
  <c r="TG33" i="1"/>
  <c r="TK33" i="1"/>
  <c r="TO33" i="1"/>
  <c r="TS33" i="1"/>
  <c r="TW33" i="1"/>
  <c r="UA33" i="1"/>
  <c r="UE33" i="1"/>
  <c r="UI33" i="1"/>
  <c r="UM33" i="1"/>
  <c r="UQ33" i="1"/>
  <c r="UU33" i="1"/>
  <c r="UY33" i="1"/>
  <c r="VC33" i="1"/>
  <c r="VG33" i="1"/>
  <c r="VK33" i="1"/>
  <c r="VO33" i="1"/>
  <c r="VS33" i="1"/>
  <c r="VW33" i="1"/>
  <c r="WA33" i="1"/>
  <c r="WE33" i="1"/>
  <c r="WI33" i="1"/>
  <c r="WM33" i="1"/>
  <c r="WQ33" i="1"/>
  <c r="WU33" i="1"/>
  <c r="WY33" i="1"/>
  <c r="XC33" i="1"/>
  <c r="XG33" i="1"/>
  <c r="XK33" i="1"/>
  <c r="XO33" i="1"/>
  <c r="XS33" i="1"/>
  <c r="XW33" i="1"/>
  <c r="YA33" i="1"/>
  <c r="YE33" i="1"/>
  <c r="YI33" i="1"/>
  <c r="YM33" i="1"/>
  <c r="YQ33" i="1"/>
  <c r="YU33" i="1"/>
  <c r="YY33" i="1"/>
  <c r="ZC33" i="1"/>
  <c r="ZG33" i="1"/>
  <c r="GU29" i="1"/>
  <c r="GU40" i="1" s="1"/>
  <c r="GY29" i="1"/>
  <c r="GY40" i="1" s="1"/>
  <c r="HC29" i="1"/>
  <c r="HC40" i="1" s="1"/>
  <c r="HG29" i="1"/>
  <c r="HG40" i="1" s="1"/>
  <c r="HK29" i="1"/>
  <c r="HK40" i="1" s="1"/>
  <c r="HO29" i="1"/>
  <c r="HO40" i="1" s="1"/>
  <c r="HS29" i="1"/>
  <c r="HS40" i="1" s="1"/>
  <c r="HW29" i="1"/>
  <c r="HW40" i="1" s="1"/>
  <c r="IA29" i="1"/>
  <c r="IA40" i="1" s="1"/>
  <c r="IE29" i="1"/>
  <c r="IE40" i="1" s="1"/>
  <c r="II29" i="1"/>
  <c r="II40" i="1" s="1"/>
  <c r="IM29" i="1"/>
  <c r="IM40" i="1" s="1"/>
  <c r="IQ29" i="1"/>
  <c r="IQ40" i="1" s="1"/>
  <c r="IU29" i="1"/>
  <c r="IU40" i="1" s="1"/>
  <c r="IY29" i="1"/>
  <c r="IY40" i="1" s="1"/>
  <c r="JC29" i="1"/>
  <c r="JC40" i="1" s="1"/>
  <c r="JG29" i="1"/>
  <c r="JG40" i="1" s="1"/>
  <c r="JK29" i="1"/>
  <c r="JK40" i="1" s="1"/>
  <c r="JO29" i="1"/>
  <c r="JO40" i="1" s="1"/>
  <c r="JS29" i="1"/>
  <c r="JS40" i="1" s="1"/>
  <c r="JW29" i="1"/>
  <c r="JW40" i="1" s="1"/>
  <c r="KA29" i="1"/>
  <c r="KA40" i="1" s="1"/>
  <c r="KE29" i="1"/>
  <c r="KE40" i="1" s="1"/>
  <c r="KI29" i="1"/>
  <c r="KI40" i="1" s="1"/>
  <c r="KM29" i="1"/>
  <c r="KM40" i="1" s="1"/>
  <c r="KQ29" i="1"/>
  <c r="KQ40" i="1" s="1"/>
  <c r="KU29" i="1"/>
  <c r="KU40" i="1" s="1"/>
  <c r="KY29" i="1"/>
  <c r="KY40" i="1" s="1"/>
  <c r="LC29" i="1"/>
  <c r="LC40" i="1" s="1"/>
  <c r="LG29" i="1"/>
  <c r="LG40" i="1" s="1"/>
  <c r="LK29" i="1"/>
  <c r="LK40" i="1" s="1"/>
  <c r="NW29" i="1"/>
  <c r="NW40" i="1" s="1"/>
  <c r="OA29" i="1"/>
  <c r="OA40" i="1" s="1"/>
  <c r="OE29" i="1"/>
  <c r="OE40" i="1" s="1"/>
  <c r="OI29" i="1"/>
  <c r="OM29" i="1"/>
  <c r="OQ29" i="1"/>
  <c r="OU29" i="1"/>
  <c r="OY29" i="1"/>
  <c r="PC29" i="1"/>
  <c r="PG29" i="1"/>
  <c r="PK29" i="1"/>
  <c r="PO29" i="1"/>
  <c r="PS29" i="1"/>
  <c r="PS40" i="1" s="1"/>
  <c r="PW29" i="1"/>
  <c r="PW40" i="1" s="1"/>
  <c r="QA29" i="1"/>
  <c r="QA40" i="1" s="1"/>
  <c r="QE29" i="1"/>
  <c r="QE40" i="1" s="1"/>
  <c r="QI29" i="1"/>
  <c r="QI40" i="1" s="1"/>
  <c r="QM29" i="1"/>
  <c r="QM40" i="1" s="1"/>
  <c r="QQ29" i="1"/>
  <c r="QQ40" i="1" s="1"/>
  <c r="QU29" i="1"/>
  <c r="QU40" i="1" s="1"/>
  <c r="QY29" i="1"/>
  <c r="QY40" i="1" s="1"/>
  <c r="RC29" i="1"/>
  <c r="RC40" i="1" s="1"/>
  <c r="RG29" i="1"/>
  <c r="RG40" i="1" s="1"/>
  <c r="RK29" i="1"/>
  <c r="RK40" i="1" s="1"/>
  <c r="RO29" i="1"/>
  <c r="RO40" i="1" s="1"/>
  <c r="RS29" i="1"/>
  <c r="RS40" i="1" s="1"/>
  <c r="RW29" i="1"/>
  <c r="RW40" i="1" s="1"/>
  <c r="SA29" i="1"/>
  <c r="SA40" i="1" s="1"/>
  <c r="SE29" i="1"/>
  <c r="SE40" i="1" s="1"/>
  <c r="SI29" i="1"/>
  <c r="SI40" i="1" s="1"/>
  <c r="SM29" i="1"/>
  <c r="SM40" i="1" s="1"/>
  <c r="SQ29" i="1"/>
  <c r="SQ40" i="1" s="1"/>
  <c r="SU29" i="1"/>
  <c r="SU40" i="1" s="1"/>
  <c r="SY29" i="1"/>
  <c r="SY40" i="1" s="1"/>
  <c r="TC29" i="1"/>
  <c r="TC40" i="1" s="1"/>
  <c r="TG29" i="1"/>
  <c r="TG40" i="1" s="1"/>
  <c r="TK29" i="1"/>
  <c r="TK40" i="1" s="1"/>
  <c r="TO29" i="1"/>
  <c r="TO40" i="1" s="1"/>
  <c r="TS29" i="1"/>
  <c r="TS40" i="1" s="1"/>
  <c r="TW29" i="1"/>
  <c r="TW40" i="1" s="1"/>
  <c r="UA29" i="1"/>
  <c r="UA40" i="1" s="1"/>
  <c r="UE29" i="1"/>
  <c r="UE40" i="1" s="1"/>
  <c r="UI29" i="1"/>
  <c r="UI40" i="1" s="1"/>
  <c r="UM29" i="1"/>
  <c r="UM40" i="1" s="1"/>
  <c r="UQ29" i="1"/>
  <c r="UQ40" i="1" s="1"/>
  <c r="UU29" i="1"/>
  <c r="UU40" i="1" s="1"/>
  <c r="UY29" i="1"/>
  <c r="UY40" i="1" s="1"/>
  <c r="VC29" i="1"/>
  <c r="VC40" i="1" s="1"/>
  <c r="VG29" i="1"/>
  <c r="VG40" i="1" s="1"/>
  <c r="VK29" i="1"/>
  <c r="VK40" i="1" s="1"/>
  <c r="VO29" i="1"/>
  <c r="VO40" i="1" s="1"/>
  <c r="VS29" i="1"/>
  <c r="VS40" i="1" s="1"/>
  <c r="VW29" i="1"/>
  <c r="VW40" i="1" s="1"/>
  <c r="WA29" i="1"/>
  <c r="WA40" i="1" s="1"/>
  <c r="WE29" i="1"/>
  <c r="WE40" i="1" s="1"/>
  <c r="WI29" i="1"/>
  <c r="WI40" i="1" s="1"/>
  <c r="WM29" i="1"/>
  <c r="WM40" i="1" s="1"/>
  <c r="WQ29" i="1"/>
  <c r="WQ40" i="1" s="1"/>
  <c r="WU29" i="1"/>
  <c r="WU40" i="1" s="1"/>
  <c r="WY29" i="1"/>
  <c r="WY40" i="1" s="1"/>
  <c r="XC29" i="1"/>
  <c r="XC40" i="1" s="1"/>
  <c r="XG29" i="1"/>
  <c r="XG40" i="1" s="1"/>
  <c r="XK29" i="1"/>
  <c r="XK40" i="1" s="1"/>
  <c r="XO29" i="1"/>
  <c r="XS29" i="1"/>
  <c r="XW29" i="1"/>
  <c r="YA29" i="1"/>
  <c r="YE29" i="1"/>
  <c r="YI29" i="1"/>
  <c r="YM29" i="1"/>
  <c r="YQ29" i="1"/>
  <c r="YU29" i="1"/>
  <c r="YY29" i="1"/>
  <c r="ZC29" i="1"/>
  <c r="ZG29" i="1"/>
  <c r="GT33" i="1"/>
  <c r="GX33" i="1"/>
  <c r="HB33" i="1"/>
  <c r="HF33" i="1"/>
  <c r="HJ33" i="1"/>
  <c r="HN33" i="1"/>
  <c r="HR33" i="1"/>
  <c r="HV33" i="1"/>
  <c r="HZ33" i="1"/>
  <c r="ID33" i="1"/>
  <c r="IH33" i="1"/>
  <c r="IL33" i="1"/>
  <c r="IP33" i="1"/>
  <c r="IT33" i="1"/>
  <c r="IX33" i="1"/>
  <c r="JB33" i="1"/>
  <c r="JF33" i="1"/>
  <c r="JJ33" i="1"/>
  <c r="JN33" i="1"/>
  <c r="JR33" i="1"/>
  <c r="JV33" i="1"/>
  <c r="JZ33" i="1"/>
  <c r="KD33" i="1"/>
  <c r="KH33" i="1"/>
  <c r="KL33" i="1"/>
  <c r="KP33" i="1"/>
  <c r="KT33" i="1"/>
  <c r="KX33" i="1"/>
  <c r="LB33" i="1"/>
  <c r="LF33" i="1"/>
  <c r="LJ33" i="1"/>
  <c r="NV33" i="1"/>
  <c r="NZ33" i="1"/>
  <c r="OD33" i="1"/>
  <c r="OH33" i="1"/>
  <c r="OL33" i="1"/>
  <c r="OP33" i="1"/>
  <c r="OT33" i="1"/>
  <c r="OX33" i="1"/>
  <c r="PB33" i="1"/>
  <c r="PF33" i="1"/>
  <c r="PJ33" i="1"/>
  <c r="PN33" i="1"/>
  <c r="PR33" i="1"/>
  <c r="PV33" i="1"/>
  <c r="PZ33" i="1"/>
  <c r="QD33" i="1"/>
  <c r="QH33" i="1"/>
  <c r="QL33" i="1"/>
  <c r="QP33" i="1"/>
  <c r="QT33" i="1"/>
  <c r="QX33" i="1"/>
  <c r="RB33" i="1"/>
  <c r="RF33" i="1"/>
  <c r="RJ33" i="1"/>
  <c r="RN33" i="1"/>
  <c r="RR33" i="1"/>
  <c r="RV33" i="1"/>
  <c r="RZ33" i="1"/>
  <c r="SD33" i="1"/>
  <c r="SH33" i="1"/>
  <c r="SL33" i="1"/>
  <c r="SP33" i="1"/>
  <c r="ST33" i="1"/>
  <c r="SX33" i="1"/>
  <c r="TB33" i="1"/>
  <c r="TF33" i="1"/>
  <c r="TJ33" i="1"/>
  <c r="TN33" i="1"/>
  <c r="TR33" i="1"/>
  <c r="TV33" i="1"/>
  <c r="TZ33" i="1"/>
  <c r="UD33" i="1"/>
  <c r="UH33" i="1"/>
  <c r="UL33" i="1"/>
  <c r="UP33" i="1"/>
  <c r="UT33" i="1"/>
  <c r="UX33" i="1"/>
  <c r="VB33" i="1"/>
  <c r="VF33" i="1"/>
  <c r="VJ33" i="1"/>
  <c r="VN33" i="1"/>
  <c r="VR33" i="1"/>
  <c r="VV33" i="1"/>
  <c r="VZ33" i="1"/>
  <c r="WD33" i="1"/>
  <c r="WH33" i="1"/>
  <c r="WL33" i="1"/>
  <c r="WP33" i="1"/>
  <c r="WT33" i="1"/>
  <c r="WX33" i="1"/>
  <c r="XB33" i="1"/>
  <c r="XF33" i="1"/>
  <c r="XJ33" i="1"/>
  <c r="XN33" i="1"/>
  <c r="XR33" i="1"/>
  <c r="XV33" i="1"/>
  <c r="XZ33" i="1"/>
  <c r="YD33" i="1"/>
  <c r="YH33" i="1"/>
  <c r="YL33" i="1"/>
  <c r="YP33" i="1"/>
  <c r="YT33" i="1"/>
  <c r="YX33" i="1"/>
  <c r="ZB33" i="1"/>
  <c r="ZF33" i="1"/>
  <c r="GT29" i="1"/>
  <c r="GT40" i="1" s="1"/>
  <c r="GX29" i="1"/>
  <c r="GX40" i="1" s="1"/>
  <c r="HB29" i="1"/>
  <c r="HB40" i="1" s="1"/>
  <c r="HF29" i="1"/>
  <c r="HF40" i="1" s="1"/>
  <c r="HJ29" i="1"/>
  <c r="HJ40" i="1" s="1"/>
  <c r="HN29" i="1"/>
  <c r="HN40" i="1" s="1"/>
  <c r="HR29" i="1"/>
  <c r="HR40" i="1" s="1"/>
  <c r="HV29" i="1"/>
  <c r="HV40" i="1" s="1"/>
  <c r="HZ29" i="1"/>
  <c r="HZ40" i="1" s="1"/>
  <c r="ID29" i="1"/>
  <c r="ID40" i="1" s="1"/>
  <c r="IH29" i="1"/>
  <c r="IH40" i="1" s="1"/>
  <c r="IL29" i="1"/>
  <c r="IL40" i="1" s="1"/>
  <c r="IP29" i="1"/>
  <c r="IP40" i="1" s="1"/>
  <c r="IT29" i="1"/>
  <c r="IT40" i="1" s="1"/>
  <c r="IX29" i="1"/>
  <c r="IX40" i="1" s="1"/>
  <c r="JB29" i="1"/>
  <c r="JB40" i="1" s="1"/>
  <c r="JF29" i="1"/>
  <c r="JF40" i="1" s="1"/>
  <c r="JJ29" i="1"/>
  <c r="JJ40" i="1" s="1"/>
  <c r="JN29" i="1"/>
  <c r="JN40" i="1" s="1"/>
  <c r="JR29" i="1"/>
  <c r="JR40" i="1" s="1"/>
  <c r="JV29" i="1"/>
  <c r="JV40" i="1" s="1"/>
  <c r="JZ29" i="1"/>
  <c r="JZ40" i="1" s="1"/>
  <c r="KD29" i="1"/>
  <c r="KD40" i="1" s="1"/>
  <c r="KH29" i="1"/>
  <c r="KH40" i="1" s="1"/>
  <c r="KL29" i="1"/>
  <c r="KL40" i="1" s="1"/>
  <c r="KP29" i="1"/>
  <c r="KP40" i="1" s="1"/>
  <c r="KT29" i="1"/>
  <c r="KT40" i="1" s="1"/>
  <c r="KX29" i="1"/>
  <c r="KX40" i="1" s="1"/>
  <c r="LB29" i="1"/>
  <c r="LB40" i="1" s="1"/>
  <c r="LF29" i="1"/>
  <c r="LF40" i="1" s="1"/>
  <c r="LJ29" i="1"/>
  <c r="LJ40" i="1" s="1"/>
  <c r="NV29" i="1"/>
  <c r="NV40" i="1" s="1"/>
  <c r="NZ29" i="1"/>
  <c r="NZ40" i="1" s="1"/>
  <c r="OD29" i="1"/>
  <c r="OD40" i="1" s="1"/>
  <c r="OH29" i="1"/>
  <c r="OL29" i="1"/>
  <c r="OP29" i="1"/>
  <c r="OT29" i="1"/>
  <c r="OX29" i="1"/>
  <c r="PB29" i="1"/>
  <c r="PF29" i="1"/>
  <c r="PJ29" i="1"/>
  <c r="PN29" i="1"/>
  <c r="PR29" i="1"/>
  <c r="PR40" i="1" s="1"/>
  <c r="PV29" i="1"/>
  <c r="PV40" i="1" s="1"/>
  <c r="PZ29" i="1"/>
  <c r="PZ40" i="1" s="1"/>
  <c r="QD29" i="1"/>
  <c r="QD40" i="1" s="1"/>
  <c r="QH29" i="1"/>
  <c r="QH40" i="1" s="1"/>
  <c r="QL29" i="1"/>
  <c r="QL40" i="1" s="1"/>
  <c r="QP29" i="1"/>
  <c r="QP40" i="1" s="1"/>
  <c r="QT29" i="1"/>
  <c r="QT40" i="1" s="1"/>
  <c r="QX29" i="1"/>
  <c r="QX40" i="1" s="1"/>
  <c r="RB29" i="1"/>
  <c r="RB40" i="1" s="1"/>
  <c r="RF29" i="1"/>
  <c r="RF40" i="1" s="1"/>
  <c r="RJ29" i="1"/>
  <c r="RJ40" i="1" s="1"/>
  <c r="RN29" i="1"/>
  <c r="RN40" i="1" s="1"/>
  <c r="RR29" i="1"/>
  <c r="RR40" i="1" s="1"/>
  <c r="RV29" i="1"/>
  <c r="RV40" i="1" s="1"/>
  <c r="RZ29" i="1"/>
  <c r="RZ40" i="1" s="1"/>
  <c r="SD29" i="1"/>
  <c r="SD40" i="1" s="1"/>
  <c r="SH29" i="1"/>
  <c r="SH40" i="1" s="1"/>
  <c r="SL29" i="1"/>
  <c r="SL40" i="1" s="1"/>
  <c r="SP29" i="1"/>
  <c r="SP40" i="1" s="1"/>
  <c r="ST29" i="1"/>
  <c r="ST40" i="1" s="1"/>
  <c r="SX29" i="1"/>
  <c r="SX40" i="1" s="1"/>
  <c r="TB29" i="1"/>
  <c r="TB40" i="1" s="1"/>
  <c r="TF29" i="1"/>
  <c r="TF40" i="1" s="1"/>
  <c r="TJ29" i="1"/>
  <c r="TJ40" i="1" s="1"/>
  <c r="TN29" i="1"/>
  <c r="TN40" i="1" s="1"/>
  <c r="TR29" i="1"/>
  <c r="TR40" i="1" s="1"/>
  <c r="TV29" i="1"/>
  <c r="TV40" i="1" s="1"/>
  <c r="TZ29" i="1"/>
  <c r="TZ40" i="1" s="1"/>
  <c r="UD29" i="1"/>
  <c r="UD40" i="1" s="1"/>
  <c r="UH29" i="1"/>
  <c r="UH40" i="1" s="1"/>
  <c r="UL29" i="1"/>
  <c r="UL40" i="1" s="1"/>
  <c r="UP29" i="1"/>
  <c r="UP40" i="1" s="1"/>
  <c r="UT29" i="1"/>
  <c r="UT40" i="1" s="1"/>
  <c r="UX29" i="1"/>
  <c r="UX40" i="1" s="1"/>
  <c r="VB29" i="1"/>
  <c r="VB40" i="1" s="1"/>
  <c r="VF29" i="1"/>
  <c r="VF40" i="1" s="1"/>
  <c r="VJ29" i="1"/>
  <c r="VJ40" i="1" s="1"/>
  <c r="VN29" i="1"/>
  <c r="VN40" i="1" s="1"/>
  <c r="VR29" i="1"/>
  <c r="VR40" i="1" s="1"/>
  <c r="VV29" i="1"/>
  <c r="VV40" i="1" s="1"/>
  <c r="VZ29" i="1"/>
  <c r="VZ40" i="1" s="1"/>
  <c r="WD29" i="1"/>
  <c r="WD40" i="1" s="1"/>
  <c r="WH29" i="1"/>
  <c r="WH40" i="1" s="1"/>
  <c r="WL29" i="1"/>
  <c r="WL40" i="1" s="1"/>
  <c r="WP29" i="1"/>
  <c r="WP40" i="1" s="1"/>
  <c r="WT29" i="1"/>
  <c r="WT40" i="1" s="1"/>
  <c r="WX29" i="1"/>
  <c r="WX40" i="1" s="1"/>
  <c r="XB29" i="1"/>
  <c r="XB40" i="1" s="1"/>
  <c r="XF29" i="1"/>
  <c r="XF40" i="1" s="1"/>
  <c r="XJ29" i="1"/>
  <c r="XJ40" i="1" s="1"/>
  <c r="XN29" i="1"/>
  <c r="XR29" i="1"/>
  <c r="XV29" i="1"/>
  <c r="XZ29" i="1"/>
  <c r="YD29" i="1"/>
  <c r="YH29" i="1"/>
  <c r="YL29" i="1"/>
  <c r="YP29" i="1"/>
  <c r="YT29" i="1"/>
  <c r="YX29" i="1"/>
  <c r="ZB29" i="1"/>
  <c r="ZF29" i="1"/>
  <c r="I28" i="6"/>
  <c r="E28" i="6"/>
  <c r="D28" i="6"/>
  <c r="C28" i="6"/>
  <c r="I27" i="6"/>
  <c r="E27" i="6"/>
  <c r="D27" i="6"/>
  <c r="C27" i="6"/>
  <c r="I26" i="6"/>
  <c r="E26" i="6"/>
  <c r="D26" i="6"/>
  <c r="C26" i="6"/>
  <c r="I25" i="6"/>
  <c r="E25" i="6"/>
  <c r="D25" i="6"/>
  <c r="C25" i="6"/>
  <c r="I24" i="6"/>
  <c r="E24" i="6"/>
  <c r="D24" i="6"/>
  <c r="C24" i="6"/>
  <c r="I23" i="6"/>
  <c r="E23" i="6"/>
  <c r="D23" i="6"/>
  <c r="C23" i="6"/>
  <c r="I22" i="6"/>
  <c r="E22" i="6"/>
  <c r="D22" i="6"/>
  <c r="C22" i="6"/>
  <c r="I21" i="6"/>
  <c r="E21" i="6"/>
  <c r="D21" i="6"/>
  <c r="C21" i="6"/>
  <c r="I20" i="6"/>
  <c r="E20" i="6"/>
  <c r="D20" i="6"/>
  <c r="C20" i="6"/>
  <c r="I19" i="6"/>
  <c r="E19" i="6"/>
  <c r="D19" i="6"/>
  <c r="C19" i="6"/>
  <c r="I18" i="6"/>
  <c r="E18" i="6"/>
  <c r="D18" i="6"/>
  <c r="C18" i="6"/>
  <c r="I17" i="6"/>
  <c r="E17" i="6"/>
  <c r="D17" i="6"/>
  <c r="C17" i="6"/>
  <c r="I16" i="6"/>
  <c r="E16" i="6"/>
  <c r="D16" i="6"/>
  <c r="C16" i="6"/>
  <c r="I15" i="6"/>
  <c r="E15" i="6"/>
  <c r="D15" i="6"/>
  <c r="C15" i="6"/>
  <c r="XM40" i="1" l="1"/>
  <c r="XM33" i="2" s="1"/>
  <c r="XL33" i="2"/>
  <c r="LK33" i="2"/>
  <c r="LJ33" i="2" s="1"/>
  <c r="LI33" i="2" s="1"/>
  <c r="LH33" i="2" s="1"/>
  <c r="LG33" i="2" s="1"/>
  <c r="LF33" i="2" s="1"/>
  <c r="LE33" i="2" s="1"/>
  <c r="XK33" i="2"/>
  <c r="XJ33" i="2" s="1"/>
  <c r="XI33" i="2" s="1"/>
  <c r="LD33" i="2"/>
  <c r="LC33" i="2" s="1"/>
  <c r="LB33" i="2" s="1"/>
  <c r="LA33" i="2" s="1"/>
  <c r="KZ33" i="2" s="1"/>
  <c r="KY33" i="2" s="1"/>
  <c r="KX33" i="2" s="1"/>
  <c r="KW33" i="2" s="1"/>
  <c r="KV33" i="2" s="1"/>
  <c r="KU33" i="2" s="1"/>
  <c r="KT33" i="2" s="1"/>
  <c r="KS33" i="2" s="1"/>
  <c r="KR33" i="2" s="1"/>
  <c r="KQ33" i="2" s="1"/>
  <c r="KP33" i="2" s="1"/>
  <c r="KO33" i="2" s="1"/>
  <c r="KN33" i="2" s="1"/>
  <c r="KM33" i="2" s="1"/>
  <c r="KL33" i="2" s="1"/>
  <c r="KK33" i="2" s="1"/>
  <c r="KJ33" i="2" s="1"/>
  <c r="KI33" i="2" s="1"/>
  <c r="KH33" i="2" s="1"/>
  <c r="KG33" i="2" s="1"/>
  <c r="KF33" i="2" s="1"/>
  <c r="KE33" i="2" s="1"/>
  <c r="KD33" i="2" s="1"/>
  <c r="KC33" i="2" s="1"/>
  <c r="KB33" i="2" s="1"/>
  <c r="KA33" i="2" s="1"/>
  <c r="JZ33" i="2" s="1"/>
  <c r="JY33" i="2" s="1"/>
  <c r="JX33" i="2" s="1"/>
  <c r="JW33" i="2" s="1"/>
  <c r="JV33" i="2" s="1"/>
  <c r="JU33" i="2" s="1"/>
  <c r="JT33" i="2" s="1"/>
  <c r="JS33" i="2" s="1"/>
  <c r="JR33" i="2" s="1"/>
  <c r="JQ33" i="2" s="1"/>
  <c r="JP33" i="2" s="1"/>
  <c r="XH33" i="2"/>
  <c r="XG33" i="2" s="1"/>
  <c r="XF33" i="2" s="1"/>
  <c r="XE33" i="2" s="1"/>
  <c r="XD33" i="2" s="1"/>
  <c r="XC33" i="2" s="1"/>
  <c r="XB33" i="2" s="1"/>
  <c r="XA33" i="2" s="1"/>
  <c r="WZ33" i="2" s="1"/>
  <c r="WY33" i="2" s="1"/>
  <c r="WX33" i="2" s="1"/>
  <c r="WW33" i="2" s="1"/>
  <c r="WV33" i="2" s="1"/>
  <c r="WU33" i="2" s="1"/>
  <c r="WT33" i="2" s="1"/>
  <c r="WS33" i="2" s="1"/>
  <c r="WR33" i="2" s="1"/>
  <c r="WQ33" i="2" s="1"/>
  <c r="WP33" i="2" s="1"/>
  <c r="WO33" i="2" s="1"/>
  <c r="WN33" i="2" s="1"/>
  <c r="WM33" i="2" s="1"/>
  <c r="WL33" i="2" s="1"/>
  <c r="WK33" i="2" s="1"/>
  <c r="WJ33" i="2" s="1"/>
  <c r="WI33" i="2" s="1"/>
  <c r="WH33" i="2" s="1"/>
  <c r="WG33" i="2" s="1"/>
  <c r="WF33" i="2" s="1"/>
  <c r="WE33" i="2" s="1"/>
  <c r="WD33" i="2" s="1"/>
  <c r="WC33" i="2" s="1"/>
  <c r="WB33" i="2" s="1"/>
  <c r="WA33" i="2" s="1"/>
  <c r="VZ33" i="2" s="1"/>
  <c r="VY33" i="2" s="1"/>
  <c r="VX33" i="2" s="1"/>
  <c r="VW33" i="2" s="1"/>
  <c r="VV33" i="2" s="1"/>
  <c r="VU33" i="2" s="1"/>
  <c r="VT33" i="2" s="1"/>
  <c r="VS33" i="2" s="1"/>
  <c r="VR33" i="2" s="1"/>
  <c r="VQ33" i="2" s="1"/>
  <c r="VP33" i="2" s="1"/>
  <c r="VO33" i="2" s="1"/>
  <c r="VN33" i="2" s="1"/>
  <c r="VM33" i="2" s="1"/>
  <c r="VL33" i="2" s="1"/>
  <c r="VK33" i="2" s="1"/>
  <c r="VJ33" i="2" s="1"/>
  <c r="VI33" i="2" s="1"/>
  <c r="VH33" i="2" s="1"/>
  <c r="VG33" i="2" s="1"/>
  <c r="VF33" i="2" s="1"/>
  <c r="VE33" i="2" s="1"/>
  <c r="VD33" i="2" s="1"/>
  <c r="VC33" i="2" s="1"/>
  <c r="VB33" i="2" s="1"/>
  <c r="VA33" i="2" s="1"/>
  <c r="UZ33" i="2" s="1"/>
  <c r="UY33" i="2" s="1"/>
  <c r="UX33" i="2" s="1"/>
  <c r="UW33" i="2" s="1"/>
  <c r="UV33" i="2" s="1"/>
  <c r="UU33" i="2" s="1"/>
  <c r="UT33" i="2" s="1"/>
  <c r="US33" i="2" s="1"/>
  <c r="UR33" i="2" s="1"/>
  <c r="UQ33" i="2" s="1"/>
  <c r="UP33" i="2" s="1"/>
  <c r="UO33" i="2" s="1"/>
  <c r="UN33" i="2" s="1"/>
  <c r="UM33" i="2" s="1"/>
  <c r="UL33" i="2" s="1"/>
  <c r="UK33" i="2" s="1"/>
  <c r="UJ33" i="2" s="1"/>
  <c r="UI33" i="2" s="1"/>
  <c r="UH33" i="2" s="1"/>
  <c r="UG33" i="2" s="1"/>
  <c r="UF33" i="2" s="1"/>
  <c r="UE33" i="2" s="1"/>
  <c r="UD33" i="2" s="1"/>
  <c r="UC33" i="2" s="1"/>
  <c r="UB33" i="2" s="1"/>
  <c r="UA33" i="2" s="1"/>
  <c r="TZ33" i="2" s="1"/>
  <c r="TY33" i="2" s="1"/>
  <c r="TX33" i="2" s="1"/>
  <c r="TW33" i="2" s="1"/>
  <c r="TV33" i="2" s="1"/>
  <c r="TU33" i="2" s="1"/>
  <c r="TT33" i="2" s="1"/>
  <c r="TS33" i="2" s="1"/>
  <c r="TR33" i="2" s="1"/>
  <c r="TQ33" i="2" s="1"/>
  <c r="TP33" i="2" s="1"/>
  <c r="TO33" i="2" s="1"/>
  <c r="TN33" i="2" s="1"/>
  <c r="TM33" i="2" s="1"/>
  <c r="TL33" i="2" s="1"/>
  <c r="TK33" i="2" s="1"/>
  <c r="TJ33" i="2" s="1"/>
  <c r="TI33" i="2" s="1"/>
  <c r="TH33" i="2" s="1"/>
  <c r="TG33" i="2" s="1"/>
  <c r="TF33" i="2" s="1"/>
  <c r="TE33" i="2" s="1"/>
  <c r="TD33" i="2" s="1"/>
  <c r="TC33" i="2" s="1"/>
  <c r="TB33" i="2" s="1"/>
  <c r="TA33" i="2" s="1"/>
  <c r="SZ33" i="2" s="1"/>
  <c r="SY33" i="2" s="1"/>
  <c r="SX33" i="2" s="1"/>
  <c r="SW33" i="2" s="1"/>
  <c r="SV33" i="2" s="1"/>
  <c r="SU33" i="2" s="1"/>
  <c r="ST33" i="2" s="1"/>
  <c r="SS33" i="2" s="1"/>
  <c r="SR33" i="2" s="1"/>
  <c r="SQ33" i="2" s="1"/>
  <c r="SP33" i="2" s="1"/>
  <c r="SO33" i="2" s="1"/>
  <c r="SN33" i="2" s="1"/>
  <c r="SM33" i="2" s="1"/>
  <c r="SL33" i="2" s="1"/>
  <c r="SK33" i="2" s="1"/>
  <c r="SJ33" i="2" s="1"/>
  <c r="SI33" i="2" s="1"/>
  <c r="SH33" i="2" s="1"/>
  <c r="SG33" i="2" s="1"/>
  <c r="SF33" i="2" s="1"/>
  <c r="SE33" i="2" s="1"/>
  <c r="SD33" i="2" s="1"/>
  <c r="SC33" i="2" s="1"/>
  <c r="SB33" i="2" s="1"/>
  <c r="SA33" i="2" s="1"/>
  <c r="RZ33" i="2" s="1"/>
  <c r="RY33" i="2" s="1"/>
  <c r="RX33" i="2" s="1"/>
  <c r="RW33" i="2" s="1"/>
  <c r="RV33" i="2" s="1"/>
  <c r="RU33" i="2" s="1"/>
  <c r="RT33" i="2" s="1"/>
  <c r="RS33" i="2" s="1"/>
  <c r="RR33" i="2" s="1"/>
  <c r="RQ33" i="2" s="1"/>
  <c r="RP33" i="2" s="1"/>
  <c r="RO33" i="2" s="1"/>
  <c r="RN33" i="2" s="1"/>
  <c r="RM33" i="2" s="1"/>
  <c r="RL33" i="2" s="1"/>
  <c r="RK33" i="2" s="1"/>
  <c r="RJ33" i="2" s="1"/>
  <c r="RI33" i="2" s="1"/>
  <c r="RH33" i="2" s="1"/>
  <c r="RG33" i="2" s="1"/>
  <c r="RF33" i="2" s="1"/>
  <c r="RE33" i="2" s="1"/>
  <c r="RD33" i="2" s="1"/>
  <c r="RC33" i="2" s="1"/>
  <c r="RB33" i="2" s="1"/>
  <c r="RA33" i="2" s="1"/>
  <c r="QZ33" i="2" s="1"/>
  <c r="QY33" i="2" s="1"/>
  <c r="QX33" i="2" s="1"/>
  <c r="QW33" i="2" s="1"/>
  <c r="QV33" i="2" s="1"/>
  <c r="QU33" i="2" s="1"/>
  <c r="QT33" i="2" s="1"/>
  <c r="QS33" i="2" s="1"/>
  <c r="QR33" i="2" s="1"/>
  <c r="QQ33" i="2" s="1"/>
  <c r="QP33" i="2" s="1"/>
  <c r="QO33" i="2" s="1"/>
  <c r="QN33" i="2" s="1"/>
  <c r="QM33" i="2" s="1"/>
  <c r="QL33" i="2" s="1"/>
  <c r="QK33" i="2" s="1"/>
  <c r="QJ33" i="2" s="1"/>
  <c r="QI33" i="2" s="1"/>
  <c r="QH33" i="2" s="1"/>
  <c r="QG33" i="2" s="1"/>
  <c r="QF33" i="2" s="1"/>
  <c r="QE33" i="2" s="1"/>
  <c r="QD33" i="2" s="1"/>
  <c r="QC33" i="2" s="1"/>
  <c r="QB33" i="2" s="1"/>
  <c r="QA33" i="2" s="1"/>
  <c r="PZ33" i="2" s="1"/>
  <c r="PY33" i="2" s="1"/>
  <c r="PX33" i="2" s="1"/>
  <c r="PW33" i="2" s="1"/>
  <c r="PV33" i="2" s="1"/>
  <c r="PU33" i="2" s="1"/>
  <c r="PT33" i="2" s="1"/>
  <c r="PS33" i="2" s="1"/>
  <c r="PR33" i="2" s="1"/>
  <c r="PQ33" i="2" s="1"/>
  <c r="PP33" i="2" s="1"/>
  <c r="PO33" i="2" s="1"/>
  <c r="PN33" i="2" s="1"/>
  <c r="PM33" i="2" s="1"/>
  <c r="PL33" i="2" s="1"/>
  <c r="PK33" i="2" s="1"/>
  <c r="PJ33" i="2" s="1"/>
  <c r="PI33" i="2" s="1"/>
  <c r="PH33" i="2" s="1"/>
  <c r="PG33" i="2" s="1"/>
  <c r="PF33" i="2" s="1"/>
  <c r="PE33" i="2" s="1"/>
  <c r="PD33" i="2" s="1"/>
  <c r="PC33" i="2" s="1"/>
  <c r="PB33" i="2" s="1"/>
  <c r="PA33" i="2" s="1"/>
  <c r="OZ33" i="2" s="1"/>
  <c r="OY33" i="2" s="1"/>
  <c r="OX33" i="2" s="1"/>
  <c r="OW33" i="2" s="1"/>
  <c r="OV33" i="2" s="1"/>
  <c r="OU33" i="2" s="1"/>
  <c r="OT33" i="2" s="1"/>
  <c r="OS33" i="2" s="1"/>
  <c r="OR33" i="2" s="1"/>
  <c r="OQ33" i="2" s="1"/>
  <c r="OP33" i="2" s="1"/>
  <c r="OO33" i="2" s="1"/>
  <c r="ON33" i="2" s="1"/>
  <c r="OM33" i="2" s="1"/>
  <c r="OL33" i="2" s="1"/>
  <c r="OK33" i="2" s="1"/>
  <c r="OJ33" i="2" s="1"/>
  <c r="OI33" i="2" s="1"/>
  <c r="OH33" i="2" s="1"/>
  <c r="OG33" i="2" s="1"/>
  <c r="OF33" i="2" s="1"/>
  <c r="OE33" i="2" s="1"/>
  <c r="OD33" i="2" s="1"/>
  <c r="OC33" i="2" s="1"/>
  <c r="OB33" i="2" s="1"/>
  <c r="OA33" i="2" s="1"/>
  <c r="NZ33" i="2" s="1"/>
  <c r="NY33" i="2" s="1"/>
  <c r="NX33" i="2" s="1"/>
  <c r="NW33" i="2" s="1"/>
  <c r="NV33" i="2" s="1"/>
  <c r="I14" i="6"/>
  <c r="E14" i="6"/>
  <c r="D14" i="6"/>
  <c r="C14" i="6"/>
  <c r="I13" i="6"/>
  <c r="E13" i="6"/>
  <c r="D13" i="6"/>
  <c r="C13" i="6"/>
  <c r="I12" i="6"/>
  <c r="E12" i="6"/>
  <c r="D12" i="6"/>
  <c r="C12" i="6"/>
  <c r="I11" i="6"/>
  <c r="E11" i="6"/>
  <c r="D11" i="6"/>
  <c r="C11" i="6"/>
  <c r="I10" i="6"/>
  <c r="E10" i="6"/>
  <c r="D10" i="6"/>
  <c r="G13" i="6" l="1"/>
  <c r="JE33" i="2"/>
  <c r="JD33" i="2" s="1"/>
  <c r="C10" i="6"/>
  <c r="I9" i="6"/>
  <c r="G28" i="6" l="1"/>
  <c r="IS33" i="2"/>
  <c r="IR33" i="2" s="1"/>
  <c r="G27" i="6" l="1"/>
  <c r="IG33" i="2"/>
  <c r="IF33" i="2" s="1"/>
  <c r="E9" i="6"/>
  <c r="D9" i="6"/>
  <c r="C9" i="6"/>
  <c r="G26" i="6" l="1"/>
  <c r="HU33" i="2"/>
  <c r="HT33" i="2" s="1"/>
  <c r="HI33" i="2" l="1"/>
  <c r="G25" i="6"/>
  <c r="GW33" i="2" l="1"/>
  <c r="G24" i="6"/>
  <c r="GK33" i="2" l="1"/>
  <c r="G23" i="6"/>
  <c r="FY33" i="2" l="1"/>
  <c r="G22" i="6"/>
  <c r="G21" i="6" l="1"/>
  <c r="FM33" i="2"/>
  <c r="G20" i="6" l="1"/>
  <c r="FA33" i="2"/>
  <c r="G19" i="6" l="1"/>
  <c r="EO33" i="2"/>
  <c r="G18" i="6" l="1"/>
  <c r="EC33" i="2"/>
  <c r="G17" i="6" l="1"/>
  <c r="DQ33" i="2"/>
  <c r="G16" i="6" l="1"/>
  <c r="DE33" i="2"/>
  <c r="G15" i="6" l="1"/>
  <c r="CS33" i="2"/>
  <c r="G14" i="6" l="1"/>
  <c r="CG33" i="2"/>
  <c r="G12" i="6" l="1"/>
  <c r="G11" i="6" l="1"/>
  <c r="AW33" i="2"/>
  <c r="AV33" i="2" s="1"/>
  <c r="AU33" i="2" s="1"/>
  <c r="AT33" i="2" s="1"/>
  <c r="AS33" i="2" s="1"/>
  <c r="AR33" i="2" s="1"/>
  <c r="AQ33" i="2" s="1"/>
  <c r="AP33" i="2" s="1"/>
  <c r="AO33" i="2" s="1"/>
  <c r="AN33" i="2" s="1"/>
  <c r="AM33" i="2" s="1"/>
  <c r="AL33" i="2" s="1"/>
  <c r="G10" i="6" l="1"/>
  <c r="G9" i="6"/>
  <c r="AX33" i="2" l="1"/>
  <c r="AY33" i="2"/>
  <c r="AZ33" i="2"/>
  <c r="BB33" i="2"/>
  <c r="BA33" i="2"/>
  <c r="BD33" i="2"/>
  <c r="BE33" i="2"/>
  <c r="BJ33" i="2"/>
  <c r="BK33" i="2"/>
  <c r="BL33" i="2"/>
  <c r="BN33" i="2"/>
  <c r="BO33" i="2"/>
  <c r="BP33" i="2"/>
  <c r="BQ33" i="2"/>
  <c r="BV33" i="2"/>
  <c r="BW33" i="2"/>
  <c r="BX33" i="2"/>
  <c r="BY33" i="2"/>
  <c r="BZ33" i="2"/>
  <c r="CA33" i="2"/>
  <c r="CB33" i="2"/>
  <c r="CC33" i="2"/>
  <c r="CD33" i="2"/>
  <c r="CE33" i="2"/>
  <c r="CF33" i="2"/>
  <c r="CH33" i="2"/>
  <c r="CI33" i="2"/>
  <c r="CJ33" i="2"/>
  <c r="CK33" i="2"/>
  <c r="CL33" i="2"/>
  <c r="CM33" i="2"/>
  <c r="CN33" i="2"/>
  <c r="CO33" i="2"/>
  <c r="CP33" i="2"/>
  <c r="CQ33" i="2"/>
  <c r="CR33" i="2"/>
  <c r="CT33" i="2"/>
  <c r="CU33" i="2"/>
  <c r="CV33" i="2"/>
  <c r="CW33" i="2"/>
  <c r="CX33" i="2"/>
  <c r="CY33" i="2"/>
  <c r="CZ33" i="2"/>
  <c r="DA33" i="2"/>
  <c r="DB33" i="2"/>
  <c r="DC33" i="2"/>
  <c r="DD33" i="2"/>
  <c r="DF33" i="2"/>
  <c r="DG33" i="2"/>
  <c r="DH33" i="2"/>
  <c r="DI33" i="2"/>
  <c r="DJ33" i="2"/>
  <c r="DK33" i="2"/>
  <c r="DL33" i="2"/>
  <c r="DM33" i="2"/>
  <c r="DN33" i="2"/>
  <c r="DO33" i="2"/>
  <c r="DP33" i="2"/>
  <c r="DR33" i="2"/>
  <c r="DS33" i="2"/>
  <c r="DT33" i="2"/>
  <c r="DU33" i="2"/>
  <c r="DV33" i="2"/>
  <c r="DW33" i="2"/>
  <c r="DX33" i="2"/>
  <c r="DY33" i="2"/>
  <c r="DZ33" i="2"/>
  <c r="EA33" i="2"/>
  <c r="EB33" i="2"/>
  <c r="ED33" i="2"/>
  <c r="EE33" i="2"/>
  <c r="EF33" i="2"/>
  <c r="EG33" i="2"/>
  <c r="EH33" i="2"/>
  <c r="EI33" i="2"/>
  <c r="EJ33" i="2"/>
  <c r="EK33" i="2"/>
  <c r="EL33" i="2"/>
  <c r="EM33" i="2"/>
  <c r="EN33" i="2"/>
  <c r="EP33" i="2"/>
  <c r="EQ33" i="2"/>
  <c r="ER33" i="2"/>
  <c r="ES33" i="2"/>
  <c r="ET33" i="2"/>
  <c r="EU33" i="2"/>
  <c r="EV33" i="2"/>
  <c r="EW33" i="2"/>
  <c r="EX33" i="2"/>
  <c r="EY33" i="2"/>
  <c r="EZ33" i="2"/>
  <c r="FB33" i="2"/>
  <c r="FC33" i="2"/>
  <c r="FD33" i="2"/>
  <c r="FE33" i="2"/>
  <c r="FF33" i="2"/>
  <c r="FG33" i="2"/>
  <c r="FH33" i="2"/>
  <c r="FI33" i="2"/>
  <c r="FJ33" i="2"/>
  <c r="FK33" i="2"/>
  <c r="FL33" i="2"/>
  <c r="FN33" i="2"/>
  <c r="FO33" i="2"/>
  <c r="FP33" i="2"/>
  <c r="FQ33" i="2"/>
  <c r="FR33" i="2"/>
  <c r="FS33" i="2"/>
  <c r="FT33" i="2"/>
  <c r="FU33" i="2"/>
  <c r="FV33" i="2"/>
  <c r="FW33" i="2"/>
  <c r="FX33" i="2"/>
  <c r="FZ33" i="2"/>
  <c r="GA33" i="2"/>
  <c r="GB33" i="2"/>
  <c r="GC33" i="2"/>
  <c r="GD33" i="2"/>
  <c r="GE33" i="2"/>
  <c r="GF33" i="2"/>
  <c r="GG33" i="2"/>
  <c r="GH33" i="2"/>
  <c r="GI33" i="2"/>
  <c r="GJ33" i="2"/>
  <c r="GL33" i="2"/>
  <c r="GM33" i="2"/>
  <c r="GN33" i="2"/>
  <c r="GO33" i="2"/>
  <c r="GP33" i="2"/>
  <c r="GQ33" i="2"/>
  <c r="GR33" i="2"/>
  <c r="GS33" i="2"/>
  <c r="GT33" i="2"/>
  <c r="GU33" i="2"/>
  <c r="GV33" i="2"/>
  <c r="GX33" i="2"/>
  <c r="GY33" i="2"/>
  <c r="GZ33" i="2"/>
  <c r="HA33" i="2"/>
  <c r="HB33" i="2"/>
  <c r="HC33" i="2"/>
  <c r="HD33" i="2"/>
  <c r="HE33" i="2"/>
  <c r="HF33" i="2"/>
  <c r="HG33" i="2"/>
  <c r="HH33" i="2"/>
  <c r="HJ33" i="2"/>
  <c r="HK33" i="2"/>
  <c r="HL33" i="2"/>
  <c r="HM33" i="2"/>
  <c r="HN33" i="2"/>
  <c r="HO33" i="2"/>
  <c r="HP33" i="2"/>
  <c r="HQ33" i="2"/>
  <c r="HR33" i="2"/>
  <c r="HS33" i="2"/>
  <c r="HV33" i="2"/>
  <c r="HW33" i="2"/>
  <c r="HX33" i="2"/>
  <c r="HY33" i="2"/>
  <c r="HZ33" i="2"/>
  <c r="IA33" i="2"/>
  <c r="IB33" i="2"/>
  <c r="IC33" i="2"/>
  <c r="ID33" i="2"/>
  <c r="IE33" i="2"/>
  <c r="IH33" i="2"/>
  <c r="II33" i="2"/>
  <c r="IJ33" i="2"/>
  <c r="IK33" i="2"/>
  <c r="IL33" i="2"/>
  <c r="IM33" i="2"/>
  <c r="IN33" i="2"/>
  <c r="IO33" i="2"/>
  <c r="IP33" i="2"/>
  <c r="IQ33" i="2"/>
  <c r="IT33" i="2"/>
  <c r="IU33" i="2"/>
  <c r="IV33" i="2"/>
  <c r="IW33" i="2"/>
  <c r="IX33" i="2"/>
  <c r="IY33" i="2"/>
  <c r="IZ33" i="2"/>
  <c r="JA33" i="2"/>
  <c r="JB33" i="2"/>
  <c r="JC33" i="2"/>
  <c r="JF33" i="2"/>
  <c r="JG33" i="2"/>
  <c r="JH33" i="2"/>
  <c r="JI33" i="2"/>
  <c r="JJ33" i="2"/>
  <c r="JK33" i="2"/>
  <c r="JL33" i="2"/>
  <c r="JM33" i="2"/>
  <c r="JN33" i="2"/>
  <c r="JO33" i="2"/>
  <c r="MV38" i="1"/>
  <c r="MW38" i="1"/>
  <c r="H28" i="6" l="1"/>
  <c r="J28" i="6" s="1"/>
  <c r="K28" i="6" s="1"/>
  <c r="H22" i="6"/>
  <c r="J22" i="6" s="1"/>
  <c r="K22" i="6" s="1"/>
  <c r="H14" i="6"/>
  <c r="F14" i="6" s="1"/>
  <c r="H20" i="6"/>
  <c r="F20" i="6" s="1"/>
  <c r="H12" i="6"/>
  <c r="F12" i="6" s="1"/>
  <c r="H18" i="6"/>
  <c r="F18" i="6" s="1"/>
  <c r="H24" i="6"/>
  <c r="J24" i="6" s="1"/>
  <c r="K24" i="6" s="1"/>
  <c r="H16" i="6"/>
  <c r="J16" i="6" s="1"/>
  <c r="K16" i="6" s="1"/>
  <c r="H23" i="6"/>
  <c r="H15" i="6"/>
  <c r="H21" i="6"/>
  <c r="H13" i="6"/>
  <c r="H25" i="6"/>
  <c r="H19" i="6"/>
  <c r="H27" i="6"/>
  <c r="H26" i="6"/>
  <c r="H17" i="6"/>
  <c r="BC33" i="2" l="1"/>
  <c r="J14" i="6"/>
  <c r="K14" i="6" s="1"/>
  <c r="F22" i="6"/>
  <c r="J18" i="6"/>
  <c r="K18" i="6" s="1"/>
  <c r="F28" i="6"/>
  <c r="J20" i="6"/>
  <c r="K20" i="6" s="1"/>
  <c r="J12" i="6"/>
  <c r="K12" i="6" s="1"/>
  <c r="F16" i="6"/>
  <c r="F24" i="6"/>
  <c r="F26" i="6"/>
  <c r="J26" i="6"/>
  <c r="K26" i="6" s="1"/>
  <c r="F17" i="6"/>
  <c r="J17" i="6"/>
  <c r="K17" i="6" s="1"/>
  <c r="F21" i="6"/>
  <c r="J21" i="6"/>
  <c r="K21" i="6" s="1"/>
  <c r="J15" i="6"/>
  <c r="K15" i="6" s="1"/>
  <c r="F15" i="6"/>
  <c r="F13" i="6"/>
  <c r="J13" i="6"/>
  <c r="K13" i="6" s="1"/>
  <c r="F25" i="6"/>
  <c r="J25" i="6"/>
  <c r="K25" i="6" s="1"/>
  <c r="J27" i="6"/>
  <c r="K27" i="6" s="1"/>
  <c r="F27" i="6"/>
  <c r="J19" i="6"/>
  <c r="K19" i="6" s="1"/>
  <c r="F19" i="6"/>
  <c r="J23" i="6"/>
  <c r="K23" i="6" s="1"/>
  <c r="F23" i="6"/>
  <c r="BF33" i="2" l="1"/>
  <c r="BG33" i="2" l="1"/>
  <c r="BH33" i="2" l="1"/>
  <c r="BI33" i="2" l="1"/>
  <c r="BM33" i="2" l="1"/>
  <c r="BR33" i="2" l="1"/>
  <c r="BS33" i="2" l="1"/>
  <c r="BT33" i="2" l="1"/>
  <c r="H10" i="6" l="1"/>
  <c r="BU33" i="2"/>
  <c r="JR37" i="1"/>
  <c r="JS37" i="1" s="1"/>
  <c r="JT37" i="1" s="1"/>
  <c r="JU37" i="1" s="1"/>
  <c r="JV37" i="1" s="1"/>
  <c r="JW37" i="1" s="1"/>
  <c r="JX37" i="1" s="1"/>
  <c r="JY37" i="1" s="1"/>
  <c r="JZ37" i="1" s="1"/>
  <c r="KA37" i="1" s="1"/>
  <c r="KB37" i="1" s="1"/>
  <c r="KC37" i="1" s="1"/>
  <c r="KD37" i="1" s="1"/>
  <c r="KE37" i="1" s="1"/>
  <c r="KF37" i="1" s="1"/>
  <c r="KG37" i="1" s="1"/>
  <c r="KH37" i="1" s="1"/>
  <c r="KI37" i="1" s="1"/>
  <c r="KJ37" i="1" s="1"/>
  <c r="KK37" i="1" s="1"/>
  <c r="KL37" i="1" s="1"/>
  <c r="KM37" i="1" s="1"/>
  <c r="KN37" i="1" s="1"/>
  <c r="KO37" i="1" s="1"/>
  <c r="KP37" i="1" s="1"/>
  <c r="KQ37" i="1" s="1"/>
  <c r="KR37" i="1" s="1"/>
  <c r="KS37" i="1" s="1"/>
  <c r="KT37" i="1" s="1"/>
  <c r="KU37" i="1" s="1"/>
  <c r="KV37" i="1" s="1"/>
  <c r="KW37" i="1" s="1"/>
  <c r="KX37" i="1" s="1"/>
  <c r="KY37" i="1" s="1"/>
  <c r="KZ37" i="1" s="1"/>
  <c r="LA37" i="1" s="1"/>
  <c r="LB37" i="1" s="1"/>
  <c r="LC37" i="1" s="1"/>
  <c r="LD37" i="1" s="1"/>
  <c r="LE37" i="1" s="1"/>
  <c r="LF37" i="1" s="1"/>
  <c r="LG37" i="1" s="1"/>
  <c r="LH37" i="1" s="1"/>
  <c r="LI37" i="1" s="1"/>
  <c r="LJ37" i="1" s="1"/>
  <c r="LK37" i="1" s="1"/>
  <c r="LL37" i="1" s="1"/>
  <c r="LM37" i="1" s="1"/>
  <c r="LN37" i="1" s="1"/>
  <c r="H11" i="6" l="1"/>
  <c r="J11" i="6" s="1"/>
  <c r="H9" i="6"/>
  <c r="J10" i="6"/>
  <c r="K10" i="6" s="1"/>
  <c r="F10" i="6"/>
  <c r="LO37" i="1"/>
  <c r="LN40" i="1"/>
  <c r="LN33" i="2" s="1"/>
  <c r="F9" i="6" l="1"/>
  <c r="J9" i="6"/>
  <c r="K9" i="6" s="1"/>
  <c r="F11" i="6"/>
  <c r="LO40" i="1"/>
  <c r="LO33" i="2" s="1"/>
  <c r="LP37" i="1"/>
  <c r="K11" i="6"/>
  <c r="C4" i="6" l="1"/>
  <c r="C5" i="6" s="1"/>
  <c r="LP40" i="1"/>
  <c r="LP33" i="2" s="1"/>
  <c r="LQ37" i="1"/>
  <c r="LR37" i="1" l="1"/>
  <c r="LQ40" i="1"/>
  <c r="LQ33" i="2" s="1"/>
  <c r="LS37" i="1" l="1"/>
  <c r="LR40" i="1"/>
  <c r="LR33" i="2" s="1"/>
  <c r="LS40" i="1" l="1"/>
  <c r="LS33" i="2" s="1"/>
  <c r="LT37" i="1"/>
  <c r="LT40" i="1" l="1"/>
  <c r="LT33" i="2" s="1"/>
  <c r="LU37" i="1"/>
  <c r="LV37" i="1" l="1"/>
  <c r="LU40" i="1"/>
  <c r="LU33" i="2" s="1"/>
  <c r="LW37" i="1" l="1"/>
  <c r="LV40" i="1"/>
  <c r="LV33" i="2" s="1"/>
  <c r="LX37" i="1" l="1"/>
  <c r="LW40" i="1"/>
  <c r="LW33" i="2" s="1"/>
  <c r="LY37" i="1" l="1"/>
  <c r="LX40" i="1"/>
  <c r="LX33" i="2" s="1"/>
  <c r="LZ37" i="1" l="1"/>
  <c r="LY40" i="1"/>
  <c r="LY33" i="2" s="1"/>
  <c r="MA37" i="1" l="1"/>
  <c r="LZ40" i="1"/>
  <c r="LZ33" i="2" s="1"/>
  <c r="MB37" i="1" l="1"/>
  <c r="MA40" i="1"/>
  <c r="MA33" i="2" s="1"/>
  <c r="MC37" i="1" l="1"/>
  <c r="MB40" i="1"/>
  <c r="MB33" i="2" s="1"/>
  <c r="MD37" i="1" l="1"/>
  <c r="MC40" i="1"/>
  <c r="MC33" i="2" s="1"/>
  <c r="ME37" i="1" l="1"/>
  <c r="MD40" i="1"/>
  <c r="MD33" i="2" s="1"/>
  <c r="MF37" i="1" l="1"/>
  <c r="ME40" i="1"/>
  <c r="ME33" i="2" s="1"/>
  <c r="MG37" i="1" l="1"/>
  <c r="MF40" i="1"/>
  <c r="MF33" i="2" s="1"/>
  <c r="MH37" i="1" l="1"/>
  <c r="MG40" i="1"/>
  <c r="MG33" i="2" s="1"/>
  <c r="MI37" i="1" l="1"/>
  <c r="MH40" i="1"/>
  <c r="MH33" i="2" s="1"/>
  <c r="MJ37" i="1" l="1"/>
  <c r="MI40" i="1"/>
  <c r="MI33" i="2" s="1"/>
  <c r="MK37" i="1" l="1"/>
  <c r="MJ40" i="1"/>
  <c r="MJ33" i="2" s="1"/>
  <c r="ML37" i="1" l="1"/>
  <c r="MK40" i="1"/>
  <c r="MK33" i="2" s="1"/>
  <c r="MM37" i="1" l="1"/>
  <c r="ML40" i="1"/>
  <c r="ML33" i="2" s="1"/>
  <c r="MN37" i="1" l="1"/>
  <c r="MM40" i="1"/>
  <c r="MM33" i="2" s="1"/>
  <c r="MO37" i="1" l="1"/>
  <c r="MN40" i="1"/>
  <c r="MN33" i="2" s="1"/>
  <c r="MP37" i="1" l="1"/>
  <c r="MO40" i="1"/>
  <c r="MO33" i="2" s="1"/>
  <c r="MQ37" i="1" l="1"/>
  <c r="MP40" i="1"/>
  <c r="MP33" i="2" s="1"/>
  <c r="MR37" i="1" l="1"/>
  <c r="MQ40" i="1"/>
  <c r="MQ33" i="2" s="1"/>
  <c r="MS37" i="1" l="1"/>
  <c r="MR40" i="1"/>
  <c r="MR33" i="2" s="1"/>
  <c r="MT37" i="1" l="1"/>
  <c r="MS40" i="1"/>
  <c r="MS33" i="2" s="1"/>
  <c r="MU37" i="1" l="1"/>
  <c r="MT40" i="1"/>
  <c r="MT33" i="2" s="1"/>
  <c r="MV37" i="1" l="1"/>
  <c r="MU40" i="1"/>
  <c r="MU33" i="2" s="1"/>
  <c r="MW37" i="1" l="1"/>
  <c r="MW40" i="1" s="1"/>
  <c r="MV40" i="1"/>
  <c r="MV33" i="2" s="1"/>
  <c r="O4" i="6"/>
  <c r="R4" i="6"/>
  <c r="N9" i="6"/>
  <c r="O9" i="6"/>
  <c r="R9" i="6"/>
  <c r="N10" i="6"/>
  <c r="O10" i="6"/>
  <c r="R10" i="6"/>
  <c r="N11" i="6"/>
  <c r="O11" i="6"/>
  <c r="R11" i="6"/>
  <c r="N12" i="6"/>
  <c r="O12" i="6"/>
  <c r="R12" i="6"/>
  <c r="N13" i="6"/>
  <c r="O13" i="6"/>
  <c r="R13" i="6"/>
  <c r="N14" i="6"/>
  <c r="O14" i="6"/>
  <c r="R14" i="6"/>
  <c r="N15" i="6"/>
  <c r="O15" i="6"/>
  <c r="R15" i="6"/>
  <c r="N16" i="6"/>
  <c r="O16" i="6"/>
  <c r="R16" i="6"/>
  <c r="N17" i="6"/>
  <c r="O17" i="6"/>
  <c r="R17" i="6"/>
  <c r="N18" i="6"/>
  <c r="O18" i="6"/>
  <c r="R18" i="6"/>
  <c r="N19" i="6"/>
  <c r="O19" i="6"/>
  <c r="R19" i="6"/>
  <c r="N20" i="6"/>
  <c r="O20" i="6"/>
  <c r="R20" i="6"/>
  <c r="N21" i="6"/>
  <c r="O21" i="6"/>
  <c r="R21" i="6"/>
  <c r="N22" i="6"/>
  <c r="O22" i="6"/>
  <c r="R22" i="6"/>
  <c r="N23" i="6"/>
  <c r="O23" i="6"/>
  <c r="R23" i="6"/>
  <c r="N24" i="6"/>
  <c r="O24" i="6"/>
  <c r="R24" i="6"/>
  <c r="N25" i="6"/>
  <c r="O25" i="6"/>
  <c r="R25" i="6"/>
  <c r="N26" i="6"/>
  <c r="O26" i="6"/>
  <c r="R26" i="6"/>
  <c r="N27" i="6"/>
  <c r="O27" i="6"/>
  <c r="R27" i="6"/>
  <c r="N28" i="6"/>
  <c r="O28" i="6"/>
  <c r="R28" i="6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C48" i="14"/>
  <c r="C49" i="14"/>
</calcChain>
</file>

<file path=xl/connections.xml><?xml version="1.0" encoding="utf-8"?>
<connections xmlns="http://schemas.openxmlformats.org/spreadsheetml/2006/main">
  <connection id="1" odcFile="C:\Users\alauderbaugh\Documents\My Data Sources\NWETEST PowerSimm.odc" keepAlive="1" name="BILSQLPROD1_POWERCUBETEST POWERCUBE_NWETEST PowerSimm2" description="NWETEST Cube" type="5" refreshedVersion="4" background="1">
    <dbPr connection="Provider=MSOLAP.4;Integrated Security=SSPI;Persist Security Info=True;Initial Catalog=POWERCUBE_NWETEST;Data Source=BILSQLPROD1\POWERCUBETEST;MDX Compatibility=1;Safety Options=2;MDX Missing Member Mode=Error" command="PowerSimm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BILSQLPROD1_POWERCUBETEST POWERCUBE_NWETEST PowerSimm1"/>
    <s v="{[Date Intervals].[Date Intervals].&amp;[5]}"/>
    <s v="{[Result Types].[Result Types].&amp;[4]}"/>
    <s v="NWEPROD_Cube"/>
    <s v="{[Stats].[Stats].&amp;[4]}"/>
    <s v="{[PowerSimm Books].[Books].&amp;[3.49E2]}"/>
    <s v="{[PowerSimm Study Portfolios].[Study Portfolios].&amp;[7.087E3]&amp;[1.012678E6]}"/>
    <s v="{[PowerSimm Study Portfolios].[Study Portfolios].&amp;[8.536E3]&amp;[1.01268E6]}"/>
  </metadataStrings>
  <mdxMetadata count="7">
    <mdx n="0" f="s">
      <ms ns="1" c="0"/>
    </mdx>
    <mdx n="0" f="s">
      <ms ns="2" c="0"/>
    </mdx>
    <mdx n="3" f="s">
      <ms ns="1" c="0"/>
    </mdx>
    <mdx n="3" f="s">
      <ms ns="4" c="0"/>
    </mdx>
    <mdx n="3" f="s">
      <ms ns="5" c="0"/>
    </mdx>
    <mdx n="3" f="s">
      <ms ns="6" c="0"/>
    </mdx>
    <mdx n="3" f="s">
      <ms ns="7" c="0"/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<sst xmlns="http://schemas.openxmlformats.org/spreadsheetml/2006/main" count="2149" uniqueCount="756">
  <si>
    <t>Books</t>
  </si>
  <si>
    <t>Date Intervals</t>
  </si>
  <si>
    <t>Monthly</t>
  </si>
  <si>
    <t>Stats</t>
  </si>
  <si>
    <t>Simulation</t>
  </si>
  <si>
    <t>Study Portfolios</t>
  </si>
  <si>
    <t>Heavy Load</t>
  </si>
  <si>
    <t>Light Load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</si>
  <si>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</si>
  <si>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</si>
  <si>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</si>
  <si>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</si>
  <si>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</si>
  <si>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</si>
  <si>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</si>
  <si>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</si>
  <si>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</si>
  <si>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</si>
  <si>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</si>
  <si>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</si>
  <si>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</si>
  <si>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</si>
  <si>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</si>
  <si>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</si>
  <si>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</si>
  <si>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</si>
  <si>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</si>
  <si>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</si>
  <si>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</si>
  <si>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</si>
  <si>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</si>
  <si>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</si>
  <si>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</si>
  <si>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</si>
  <si>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</si>
  <si>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</si>
  <si>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</si>
  <si>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</si>
  <si>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</si>
  <si>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</si>
  <si>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</si>
  <si>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</si>
  <si>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</si>
  <si>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</si>
  <si>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</si>
  <si>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</si>
  <si>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</si>
  <si>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</si>
  <si>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</si>
  <si>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</si>
  <si>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</si>
  <si>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</si>
  <si>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</si>
  <si>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</si>
  <si>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</si>
  <si>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</si>
  <si>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</si>
  <si>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</si>
  <si>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</si>
  <si>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</si>
  <si>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</si>
  <si>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</si>
  <si>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</si>
  <si>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</si>
  <si>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</si>
  <si>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</si>
  <si>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</si>
  <si>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</si>
  <si>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</si>
  <si>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</si>
  <si>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</si>
  <si>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</si>
  <si>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</si>
  <si>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</si>
  <si>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</si>
  <si>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</si>
  <si>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</si>
  <si>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</si>
  <si>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</si>
  <si>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</si>
  <si>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</si>
  <si>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</si>
  <si>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</si>
  <si>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</si>
  <si>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</si>
  <si>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</si>
  <si>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</si>
  <si>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</si>
  <si>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</si>
  <si>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</si>
  <si>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</si>
  <si>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</si>
  <si>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</si>
  <si>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</si>
  <si>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</si>
  <si>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</si>
  <si>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</si>
  <si>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</si>
  <si>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</si>
  <si>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</si>
  <si>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</si>
  <si>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</si>
  <si>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</si>
  <si>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</si>
  <si>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2025-01</t>
  </si>
  <si>
    <t>2025-02</t>
  </si>
  <si>
    <t>2025-03</t>
  </si>
  <si>
    <t>2025-04</t>
  </si>
  <si>
    <t>2025-05</t>
  </si>
  <si>
    <t>2025-06</t>
  </si>
  <si>
    <t>2025-07</t>
  </si>
  <si>
    <t>2025-08</t>
  </si>
  <si>
    <t>2025-09</t>
  </si>
  <si>
    <t>2025-10</t>
  </si>
  <si>
    <t>2025-11</t>
  </si>
  <si>
    <t>2025-12</t>
  </si>
  <si>
    <t>2026-01</t>
  </si>
  <si>
    <t>2026-02</t>
  </si>
  <si>
    <t>2026-03</t>
  </si>
  <si>
    <t>2026-04</t>
  </si>
  <si>
    <t>2026-05</t>
  </si>
  <si>
    <t>2026-06</t>
  </si>
  <si>
    <t>2026-07</t>
  </si>
  <si>
    <t>2026-08</t>
  </si>
  <si>
    <t>2026-09</t>
  </si>
  <si>
    <t>2026-10</t>
  </si>
  <si>
    <t>2026-11</t>
  </si>
  <si>
    <t>2026-12</t>
  </si>
  <si>
    <t>2027-01</t>
  </si>
  <si>
    <t>2027-02</t>
  </si>
  <si>
    <t>2027-03</t>
  </si>
  <si>
    <t>2027-04</t>
  </si>
  <si>
    <t>2027-05</t>
  </si>
  <si>
    <t>2027-06</t>
  </si>
  <si>
    <t>2027-07</t>
  </si>
  <si>
    <t>2027-08</t>
  </si>
  <si>
    <t>2027-09</t>
  </si>
  <si>
    <t>2027-10</t>
  </si>
  <si>
    <t>2027-11</t>
  </si>
  <si>
    <t>2027-12</t>
  </si>
  <si>
    <t>2028-01</t>
  </si>
  <si>
    <t>2028-02</t>
  </si>
  <si>
    <t>2028-03</t>
  </si>
  <si>
    <t>2028-04</t>
  </si>
  <si>
    <t>2028-05</t>
  </si>
  <si>
    <t>2028-06</t>
  </si>
  <si>
    <t>2028-07</t>
  </si>
  <si>
    <t>2028-08</t>
  </si>
  <si>
    <t>2028-09</t>
  </si>
  <si>
    <t>2028-10</t>
  </si>
  <si>
    <t>2028-11</t>
  </si>
  <si>
    <t>2028-12</t>
  </si>
  <si>
    <t>2029-01</t>
  </si>
  <si>
    <t>2029-02</t>
  </si>
  <si>
    <t>2029-03</t>
  </si>
  <si>
    <t>2029-04</t>
  </si>
  <si>
    <t>2029-05</t>
  </si>
  <si>
    <t>2029-06</t>
  </si>
  <si>
    <t>2029-07</t>
  </si>
  <si>
    <t>2029-08</t>
  </si>
  <si>
    <t>2029-09</t>
  </si>
  <si>
    <t>2029-10</t>
  </si>
  <si>
    <t>2029-11</t>
  </si>
  <si>
    <t>2029-12</t>
  </si>
  <si>
    <t>2030-01</t>
  </si>
  <si>
    <t>2030-02</t>
  </si>
  <si>
    <t>2030-03</t>
  </si>
  <si>
    <t>2030-04</t>
  </si>
  <si>
    <t>2030-05</t>
  </si>
  <si>
    <t>2030-06</t>
  </si>
  <si>
    <t>2030-07</t>
  </si>
  <si>
    <t>2030-08</t>
  </si>
  <si>
    <t>2030-09</t>
  </si>
  <si>
    <t>2030-10</t>
  </si>
  <si>
    <t>2030-11</t>
  </si>
  <si>
    <t>2030-12</t>
  </si>
  <si>
    <t>2031-01</t>
  </si>
  <si>
    <t>2031-02</t>
  </si>
  <si>
    <t>2031-03</t>
  </si>
  <si>
    <t>2031-04</t>
  </si>
  <si>
    <t>2031-05</t>
  </si>
  <si>
    <t>2031-06</t>
  </si>
  <si>
    <t>2031-07</t>
  </si>
  <si>
    <t>2031-08</t>
  </si>
  <si>
    <t>2031-09</t>
  </si>
  <si>
    <t>2031-10</t>
  </si>
  <si>
    <t>2031-11</t>
  </si>
  <si>
    <t>2031-12</t>
  </si>
  <si>
    <t>2032-01</t>
  </si>
  <si>
    <t>2032-02</t>
  </si>
  <si>
    <t>2032-03</t>
  </si>
  <si>
    <t>2032-04</t>
  </si>
  <si>
    <t>2032-05</t>
  </si>
  <si>
    <t>2032-06</t>
  </si>
  <si>
    <t>2032-07</t>
  </si>
  <si>
    <t>2032-08</t>
  </si>
  <si>
    <t>2032-09</t>
  </si>
  <si>
    <t>2032-10</t>
  </si>
  <si>
    <t>2032-11</t>
  </si>
  <si>
    <t>2032-12</t>
  </si>
  <si>
    <t>2033-01</t>
  </si>
  <si>
    <t>2033-02</t>
  </si>
  <si>
    <t>2033-03</t>
  </si>
  <si>
    <t>2033-04</t>
  </si>
  <si>
    <t>2033-05</t>
  </si>
  <si>
    <t>2033-06</t>
  </si>
  <si>
    <t>2033-07</t>
  </si>
  <si>
    <t>2033-08</t>
  </si>
  <si>
    <t>2033-09</t>
  </si>
  <si>
    <t>2033-10</t>
  </si>
  <si>
    <t>2033-11</t>
  </si>
  <si>
    <t>2033-12</t>
  </si>
  <si>
    <t>2034-01</t>
  </si>
  <si>
    <t>2034-02</t>
  </si>
  <si>
    <t>2034-03</t>
  </si>
  <si>
    <t>2034-04</t>
  </si>
  <si>
    <t>2034-05</t>
  </si>
  <si>
    <t>2034-06</t>
  </si>
  <si>
    <t>2034-07</t>
  </si>
  <si>
    <t>2034-08</t>
  </si>
  <si>
    <t>2034-09</t>
  </si>
  <si>
    <t>2034-10</t>
  </si>
  <si>
    <t>2034-11</t>
  </si>
  <si>
    <t>2034-12</t>
  </si>
  <si>
    <t>2035-01</t>
  </si>
  <si>
    <t>2035-02</t>
  </si>
  <si>
    <t>2035-03</t>
  </si>
  <si>
    <t>2035-04</t>
  </si>
  <si>
    <t>2035-05</t>
  </si>
  <si>
    <t>2035-06</t>
  </si>
  <si>
    <t>2035-07</t>
  </si>
  <si>
    <t>2035-08</t>
  </si>
  <si>
    <t>2035-09</t>
  </si>
  <si>
    <t>2035-10</t>
  </si>
  <si>
    <t>2035-11</t>
  </si>
  <si>
    <t>2035-12</t>
  </si>
  <si>
    <t>2036-01</t>
  </si>
  <si>
    <t>2036-02</t>
  </si>
  <si>
    <t>2036-03</t>
  </si>
  <si>
    <t>2036-04</t>
  </si>
  <si>
    <t>2036-05</t>
  </si>
  <si>
    <t>2036-06</t>
  </si>
  <si>
    <t>2036-07</t>
  </si>
  <si>
    <t>2036-08</t>
  </si>
  <si>
    <t>2036-09</t>
  </si>
  <si>
    <t>2036-10</t>
  </si>
  <si>
    <t>2036-11</t>
  </si>
  <si>
    <t>2036-12</t>
  </si>
  <si>
    <t>2037-01</t>
  </si>
  <si>
    <t>2037-02</t>
  </si>
  <si>
    <t>2037-03</t>
  </si>
  <si>
    <t>2037-04</t>
  </si>
  <si>
    <t>2037-05</t>
  </si>
  <si>
    <t>2037-06</t>
  </si>
  <si>
    <t>2037-07</t>
  </si>
  <si>
    <t>2037-08</t>
  </si>
  <si>
    <t>2037-09</t>
  </si>
  <si>
    <t>2037-10</t>
  </si>
  <si>
    <t>2037-11</t>
  </si>
  <si>
    <t>2037-12</t>
  </si>
  <si>
    <t>2038-01</t>
  </si>
  <si>
    <t>2038-02</t>
  </si>
  <si>
    <t>2038-03</t>
  </si>
  <si>
    <t>2038-04</t>
  </si>
  <si>
    <t>2038-05</t>
  </si>
  <si>
    <t>2038-06</t>
  </si>
  <si>
    <t>2038-07</t>
  </si>
  <si>
    <t>2038-08</t>
  </si>
  <si>
    <t>2038-09</t>
  </si>
  <si>
    <t>2038-10</t>
  </si>
  <si>
    <t>2038-11</t>
  </si>
  <si>
    <t>2038-12</t>
  </si>
  <si>
    <t>2039-01</t>
  </si>
  <si>
    <t>2039-02</t>
  </si>
  <si>
    <t>2039-03</t>
  </si>
  <si>
    <t>2039-04</t>
  </si>
  <si>
    <t>2039-05</t>
  </si>
  <si>
    <t>2039-06</t>
  </si>
  <si>
    <t>2039-07</t>
  </si>
  <si>
    <t>2039-08</t>
  </si>
  <si>
    <t>2039-09</t>
  </si>
  <si>
    <t>2039-10</t>
  </si>
  <si>
    <t>2039-11</t>
  </si>
  <si>
    <t>2039-12</t>
  </si>
  <si>
    <t>2040-01</t>
  </si>
  <si>
    <t>2040-02</t>
  </si>
  <si>
    <t>2040-03</t>
  </si>
  <si>
    <t>2040-04</t>
  </si>
  <si>
    <t>2040-05</t>
  </si>
  <si>
    <t>2040-06</t>
  </si>
  <si>
    <t>2040-07</t>
  </si>
  <si>
    <t>2040-08</t>
  </si>
  <si>
    <t>2040-09</t>
  </si>
  <si>
    <t>2040-10</t>
  </si>
  <si>
    <t>2040-11</t>
  </si>
  <si>
    <t>2040-12</t>
  </si>
  <si>
    <t>MARKETPRICE - Market Price $/Unit</t>
  </si>
  <si>
    <t xml:space="preserve"> Forward Curve</t>
  </si>
  <si>
    <t xml:space="preserve"> PRB</t>
  </si>
  <si>
    <t>tCO2/MWh</t>
  </si>
  <si>
    <t>MARKETPURCHASESMWH - Spot Purchases MWh</t>
  </si>
  <si>
    <t>Total</t>
  </si>
  <si>
    <t>MARKETSALESMWH - Spot Sales MWh</t>
  </si>
  <si>
    <t>Source: PowerSimm Inputs</t>
  </si>
  <si>
    <t>Date Period Name</t>
  </si>
  <si>
    <t>VOM*</t>
  </si>
  <si>
    <t>Fuel Delivery Cost*</t>
  </si>
  <si>
    <t>Annual</t>
  </si>
  <si>
    <t>ATC</t>
  </si>
  <si>
    <t>WACC</t>
  </si>
  <si>
    <t>nominal, annual</t>
  </si>
  <si>
    <t>NPV Of Avoided Costs</t>
  </si>
  <si>
    <t>Levelized Payment</t>
  </si>
  <si>
    <t>Year</t>
  </si>
  <si>
    <t>Offset Purchases (MWh)</t>
  </si>
  <si>
    <t>Average Offset Purchase Price ($/MWh)</t>
  </si>
  <si>
    <t>Total Avoided Cost of Purchases ($)</t>
  </si>
  <si>
    <t>Total Avoided Cost ($)</t>
  </si>
  <si>
    <t>Average Avoided Cost ($/MWh)</t>
  </si>
  <si>
    <t>Offset Purchases MWh</t>
  </si>
  <si>
    <t>PowerSimm Projections</t>
  </si>
  <si>
    <t>MEAN</t>
  </si>
  <si>
    <t>Mean</t>
  </si>
  <si>
    <t xml:space="preserve">DRAFT PREPARED IN ANTICIPATION OF LITIGATION AND SUBJECT TO WORK PRODUCT PRIVILEGE. </t>
  </si>
  <si>
    <t>Generation (MWh)</t>
  </si>
  <si>
    <t>Aurora</t>
  </si>
  <si>
    <t>Brule</t>
  </si>
  <si>
    <t>Davison</t>
  </si>
  <si>
    <t>Big Stone Heat Rate</t>
  </si>
  <si>
    <t>Big Stone VOM</t>
  </si>
  <si>
    <t>Big Stone Fuel Deliv</t>
  </si>
  <si>
    <t>SouthDakota</t>
  </si>
  <si>
    <t>South Dakota</t>
  </si>
  <si>
    <t xml:space="preserve"> NWE Sales Price - Neal</t>
  </si>
  <si>
    <t>Coyote v.o.m.</t>
  </si>
  <si>
    <t>Neal v.o.m.</t>
  </si>
  <si>
    <t xml:space="preserve">Summary Table: Annual Wind QF Generation and Avoided Costs </t>
  </si>
  <si>
    <t>Generation offsetting internal production (MWh)</t>
  </si>
  <si>
    <t>Average Offsetting Generation Avoided Cost ($/MWh)</t>
  </si>
  <si>
    <t>Total Offsetting Generation Avoided Cost ($)</t>
  </si>
  <si>
    <t xml:space="preserve">Big Stone Variable Cost </t>
  </si>
  <si>
    <t xml:space="preserve">Value of offset purchases </t>
  </si>
  <si>
    <t>Value of offset purchases</t>
  </si>
  <si>
    <t>Offsetting Generation sales price</t>
  </si>
  <si>
    <t>free purchase price</t>
  </si>
  <si>
    <t xml:space="preserve">Offsetting Generation Avoided Cost </t>
  </si>
  <si>
    <t>Offsetting Generation MWh</t>
  </si>
  <si>
    <t>Summary: NPV and Annualized $/MWh of Avoided Costs</t>
  </si>
  <si>
    <t xml:space="preserve"> NWE Purchase Price - Load</t>
  </si>
  <si>
    <t>2016-10-19 Juhl base - SD_IRP_MainPortfolio_BaseCase</t>
  </si>
  <si>
    <t>Coyote fuel d.</t>
  </si>
  <si>
    <t>Neal fuel d.</t>
  </si>
  <si>
    <t>Coyote variable cost</t>
  </si>
  <si>
    <t>Neal variable cost</t>
  </si>
  <si>
    <t>Coyote  transport</t>
  </si>
  <si>
    <t>Neal transport</t>
  </si>
  <si>
    <t>2017-08-17 Juhl  - SD_IRP_MainPortfolio With County Wind Projects</t>
  </si>
  <si>
    <t>Total Avoided Cost</t>
  </si>
  <si>
    <t>Regulation</t>
  </si>
  <si>
    <t>Interconnection Upgrade Costs</t>
  </si>
  <si>
    <t>Cost per MWh</t>
  </si>
  <si>
    <t>EIA escalation</t>
  </si>
  <si>
    <t>2015 Integrated Marketplace Review: Regulation Support for Wind Integration (Feb 2, 2016)</t>
  </si>
  <si>
    <t>NorthWestern Energy</t>
  </si>
  <si>
    <t xml:space="preserve">Revenue Requirement - Regulated </t>
  </si>
  <si>
    <t>Network Upgrades</t>
  </si>
  <si>
    <t>Rate Base:</t>
  </si>
  <si>
    <t>Project Capitalize? (yes = capital, no = expense)</t>
  </si>
  <si>
    <t>yes</t>
  </si>
  <si>
    <t xml:space="preserve">Less: </t>
  </si>
  <si>
    <t>Accumulated Depreciation (Book Life)</t>
  </si>
  <si>
    <t>Deferred Income Taxes</t>
  </si>
  <si>
    <t>Total Year End Rate Base</t>
  </si>
  <si>
    <t>Average Annual Rate Base</t>
  </si>
  <si>
    <t>Return (Avg. Rate Base*Cost of Capital)</t>
  </si>
  <si>
    <t>Property Taxes</t>
  </si>
  <si>
    <t>Depreciation</t>
  </si>
  <si>
    <t>Deferred Income Taxes @ 35%</t>
  </si>
  <si>
    <t>Income Taxes</t>
  </si>
  <si>
    <t>Total Revenue Requirement</t>
  </si>
  <si>
    <t>Income Taxes:</t>
  </si>
  <si>
    <t>Revenues</t>
  </si>
  <si>
    <t>MACRS</t>
  </si>
  <si>
    <t>Tax Depreciation</t>
  </si>
  <si>
    <t>Interest Expense (Based on Avg. Rate Base)</t>
  </si>
  <si>
    <t>Federal Taxable Income</t>
  </si>
  <si>
    <t>Federal Income Tax @ 35%</t>
  </si>
  <si>
    <t>Juhl Wind Interconnection Costs (60MW)</t>
  </si>
  <si>
    <t>Brule County Facilities Study - Draft</t>
  </si>
  <si>
    <t>Davison County Facilities Study - Draft</t>
  </si>
  <si>
    <t>peak</t>
  </si>
  <si>
    <t>off peak</t>
  </si>
  <si>
    <t>20-year PMT of the NPV of Rev Req Cost</t>
  </si>
  <si>
    <t>Book Depreciation</t>
  </si>
  <si>
    <t>Network Plant:</t>
  </si>
  <si>
    <t>Basis</t>
  </si>
  <si>
    <t>tax life</t>
  </si>
  <si>
    <t>Book Life</t>
  </si>
  <si>
    <t xml:space="preserve">Transmission </t>
  </si>
  <si>
    <t>Metering</t>
  </si>
  <si>
    <t>Lands &amp; Permitting</t>
  </si>
  <si>
    <t>Substation/Relaying</t>
  </si>
  <si>
    <t>EMS &amp; Communications</t>
  </si>
  <si>
    <t xml:space="preserve">Tax Depreciation </t>
  </si>
  <si>
    <t>Tax Depreciation - Yrs</t>
  </si>
  <si>
    <t>Vintage Yr</t>
  </si>
  <si>
    <t>Expenditure</t>
  </si>
  <si>
    <t>Avoided Energy Cost</t>
  </si>
  <si>
    <t>Juhl Wind (Brule, Davison, Aurora)</t>
  </si>
  <si>
    <t>Levelized Cost per MW</t>
  </si>
  <si>
    <t>Aurora County Facilities Study - Draft</t>
  </si>
  <si>
    <t>Avoided Cost</t>
  </si>
  <si>
    <t>Average Avoided Cost ($/MWh) With Out RECs</t>
  </si>
  <si>
    <t>Capacity Value</t>
  </si>
  <si>
    <t>Average Avoided Cost ($/MWh) With Capacity</t>
  </si>
  <si>
    <t>(Variable O&amp;M)</t>
  </si>
  <si>
    <t>Electric Power Projections by Electricity Market Module Region</t>
  </si>
  <si>
    <t>http://www.eia.gov/forecasts/aeo/data/browser/#/?id=62-AEO2016&amp;region=3-17&amp;cases=ref_no_cpp&amp;start=2013&amp;end=2040&amp;f=A&amp;linechart=ref_no_cpp-d032316a.5-62-AEO2016.3-17&amp;sourcekey=0</t>
  </si>
  <si>
    <t>Tue Oct 11 2016 11:20:40 GMT-0600 (Mountain Daylight Time)</t>
  </si>
  <si>
    <t>Source: U.S. Energy Information Administration</t>
  </si>
  <si>
    <t>Southwest Power Pool / North</t>
  </si>
  <si>
    <t>full name</t>
  </si>
  <si>
    <t>api key</t>
  </si>
  <si>
    <t>units</t>
  </si>
  <si>
    <t>Growth (2015-2040)</t>
  </si>
  <si>
    <t>Net Summer Electricity Generating Capacity</t>
  </si>
  <si>
    <t>62-AEO2016.2.</t>
  </si>
  <si>
    <t>(gigawatts)</t>
  </si>
  <si>
    <t>62-AEO2016.3.</t>
  </si>
  <si>
    <t>Electric Power Sector</t>
  </si>
  <si>
    <t>62-AEO2016.4.</t>
  </si>
  <si>
    <t>Coal</t>
  </si>
  <si>
    <t>Electricity: Electric Power Sector: Capacity: Coal: Reference case without Clean Power Plan</t>
  </si>
  <si>
    <t>62-AEO2016.5.ref_no_cpp-d032316a</t>
  </si>
  <si>
    <t>GW</t>
  </si>
  <si>
    <t>Oil and Natural Gas Steam 3</t>
  </si>
  <si>
    <t>Electricity: Electric Power Sector: Capacity: Oil and Natural Gas Steam: Reference case without Clean Power Plan</t>
  </si>
  <si>
    <t>62-AEO2016.6.ref_no_cpp-d032316a</t>
  </si>
  <si>
    <t>- -</t>
  </si>
  <si>
    <t>Combined Cycle</t>
  </si>
  <si>
    <t>Electricity: Electric Power Sector: Capacity: Combined Cycle: Reference case without Clean Power Plan</t>
  </si>
  <si>
    <t>62-AEO2016.7.ref_no_cpp-d032316a</t>
  </si>
  <si>
    <t>Combustion Turbine/Diesel</t>
  </si>
  <si>
    <t>Electricity: Electric Power Sector: Capacity: Combustion Turbine/Diesel: Reference case without Clean Power Plan</t>
  </si>
  <si>
    <t>62-AEO2016.8.ref_no_cpp-d032316a</t>
  </si>
  <si>
    <t>Nuclear Power</t>
  </si>
  <si>
    <t>Electricity: Electric Power Sector: Capacity: Nuclear: Reference case without Clean Power Plan</t>
  </si>
  <si>
    <t>62-AEO2016.9.ref_no_cpp-d032316a</t>
  </si>
  <si>
    <t>Pumped Storage</t>
  </si>
  <si>
    <t>Electricity: Electric Power Sector: Capacity: Pumped Storage: Reference case without Clean Power Plan</t>
  </si>
  <si>
    <t>62-AEO2016.10.ref_no_cpp-d032316a</t>
  </si>
  <si>
    <t>Fuel Cells</t>
  </si>
  <si>
    <t>Electricity: Electric Power Sector: Capacity: Fuel Cells: Reference case without Clean Power Plan</t>
  </si>
  <si>
    <t>62-AEO2016.11.ref_no_cpp-d032316a</t>
  </si>
  <si>
    <t>Renewable Sources</t>
  </si>
  <si>
    <t>Electricity: Electric Power Sector: Capacity: Renewable Sources: Reference case without Clean Power Plan</t>
  </si>
  <si>
    <t>62-AEO2016.12.ref_no_cpp-d032316a</t>
  </si>
  <si>
    <t>Distributed Generation</t>
  </si>
  <si>
    <t>Electricity: Electric Power Sector: Capacity: Distributed Generation: Reference case without Clean Power Plan</t>
  </si>
  <si>
    <t>62-AEO2016.13.ref_no_cpp-d032316a</t>
  </si>
  <si>
    <t>Total Capacity</t>
  </si>
  <si>
    <t>Electricity: Electric Power Sector: Capacity: Total Capacity: Reference case without Clean Power Plan</t>
  </si>
  <si>
    <t>62-AEO2016.14.ref_no_cpp-d032316a</t>
  </si>
  <si>
    <t>Cumulative Planned Additions</t>
  </si>
  <si>
    <t>62-AEO2016.16.</t>
  </si>
  <si>
    <t>Electricity: Electric Power Sector: Cumulative Planned Additions: Coal: Reference case without Clean Power Plan</t>
  </si>
  <si>
    <t>62-AEO2016.17.ref_no_cpp-d032316a</t>
  </si>
  <si>
    <t>Oil and Natural Gas Steam</t>
  </si>
  <si>
    <t>Electricity: Electric Power Sector: Cumulative Planned Additions: Oil and Natural Gas Steam: Reference case without Clean Power Plan</t>
  </si>
  <si>
    <t>62-AEO2016.18.ref_no_cpp-d032316a</t>
  </si>
  <si>
    <t>Electricity: Electric Power Sector: Cumulative Planned Additions: Combined Cycle: Reference case without Clean Power Plan</t>
  </si>
  <si>
    <t>62-AEO2016.19.ref_no_cpp-d032316a</t>
  </si>
  <si>
    <t>Electricity: Electric Power Sector: Cumulative Planned Additions: Combustion Turbine/Diesel: Reference case without Clean Power Plan</t>
  </si>
  <si>
    <t>62-AEO2016.20.ref_no_cpp-d032316a</t>
  </si>
  <si>
    <t>Electricity: Electric Power Sector: Cumulative Planned Additions: Nuclear: Reference case without Clean Power Plan</t>
  </si>
  <si>
    <t>62-AEO2016.21.ref_no_cpp-d032316a</t>
  </si>
  <si>
    <t>Electricity: Electric Power Sector: Cumulative Planned Additions: Pumped Storage: Reference case without Clean Power Plan</t>
  </si>
  <si>
    <t>62-AEO2016.22.ref_no_cpp-d032316a</t>
  </si>
  <si>
    <t>Electricity: Electric Power Sector: Cumulative Planned Additions: Fuel Cells: Reference case without Clean Power Plan</t>
  </si>
  <si>
    <t>62-AEO2016.23.ref_no_cpp-d032316a</t>
  </si>
  <si>
    <t>Electricity: Electric Power Sector: Cumulative Planned Additions: Renewable Sources: Reference case without Clean Power Plan</t>
  </si>
  <si>
    <t>62-AEO2016.24.ref_no_cpp-d032316a</t>
  </si>
  <si>
    <t>Electricity: Electric Power Sector: Cumulative Planned Additions: Distributed Generation: Reference case without Clean Power Plan</t>
  </si>
  <si>
    <t>62-AEO2016.25.ref_no_cpp-d032316a</t>
  </si>
  <si>
    <t>Total Planned Additions</t>
  </si>
  <si>
    <t>Electricity: Electric Power Sector: Cumulative Planned Additions: Total Planned Additions: Reference case without Clean Power Plan</t>
  </si>
  <si>
    <t>62-AEO2016.26.ref_no_cpp-d032316a</t>
  </si>
  <si>
    <t>Cumulative Unplanned Additions</t>
  </si>
  <si>
    <t>62-AEO2016.27.</t>
  </si>
  <si>
    <t>Electricity: Electric Power Sector: Cumulative Unplanned Additions: Coal: Reference case without Clean Power Plan</t>
  </si>
  <si>
    <t>62-AEO2016.28.ref_no_cpp-d032316a</t>
  </si>
  <si>
    <t>Electricity: Electric Power Sector: Cumulative Unplanned Additions: Oil and Natural Gas Steam: Reference case without Clean Power Plan</t>
  </si>
  <si>
    <t>62-AEO2016.29.ref_no_cpp-d032316a</t>
  </si>
  <si>
    <t>Electricity: Electric Power Sector: Cumulative Unplanned Additions: Combined Cycle: Reference case without Clean Power Plan</t>
  </si>
  <si>
    <t>62-AEO2016.30.ref_no_cpp-d032316a</t>
  </si>
  <si>
    <t>Electricity: Electric Power Sector: Cumulative Unplanned Additions: Combustion Turbine/Diesel: Reference case without Clean Power Plan</t>
  </si>
  <si>
    <t>62-AEO2016.31.ref_no_cpp-d032316a</t>
  </si>
  <si>
    <t>Electricity: Electric Power Sector: Cumulative Unplanned Additions: Nuclear: Reference case without Clean Power Plan</t>
  </si>
  <si>
    <t>62-AEO2016.32.ref_no_cpp-d032316a</t>
  </si>
  <si>
    <t>Electricity: Electric Power Sector: Cumulative Unplanned Additions: Pumped Storage: Reference case without Clean Power Plan</t>
  </si>
  <si>
    <t>62-AEO2016.33.ref_no_cpp-d032316a</t>
  </si>
  <si>
    <t>Electricity: Electric Power Sector: Cumulative Unplanned Additions: Fuel Cells: Reference case without Clean Power Plan</t>
  </si>
  <si>
    <t>62-AEO2016.34.ref_no_cpp-d032316a</t>
  </si>
  <si>
    <t>Electricity: Electric Power Sector: Cumulative Unplanned Additions: Renewable Sources: Reference case without Clean Power Plan</t>
  </si>
  <si>
    <t>62-AEO2016.35.ref_no_cpp-d032316a</t>
  </si>
  <si>
    <t>Electricity: Electric Power Sector: Cumulative Unplanned Additions: Distributed Generation: Reference case without Clean Power Plan</t>
  </si>
  <si>
    <t>62-AEO2016.36.ref_no_cpp-d032316a</t>
  </si>
  <si>
    <t>Total Unplanned Additions</t>
  </si>
  <si>
    <t>Electricity: Electric Power Sector: Cumulative Unplanned Additions: Total Unplanned Additions: Reference case without Clean Power Plan</t>
  </si>
  <si>
    <t>62-AEO2016.37.ref_no_cpp-d032316a</t>
  </si>
  <si>
    <t>Cumulative Electric Power Sector Additions</t>
  </si>
  <si>
    <t>Electricity: Electric Power Sector: Cumulative Total Additions: Reference case without Clean Power Plan</t>
  </si>
  <si>
    <t>62-AEO2016.38.ref_no_cpp-d032316a</t>
  </si>
  <si>
    <t>Cumulative Retirements</t>
  </si>
  <si>
    <t>62-AEO2016.40.</t>
  </si>
  <si>
    <t>Electricity: Electric Power Sector: Cumulative Retirements: Coal: Reference case without Clean Power Plan</t>
  </si>
  <si>
    <t>62-AEO2016.41.ref_no_cpp-d032316a</t>
  </si>
  <si>
    <t>Electricity: Electric Power Sector: Cumulative Retirements: Oil and Natural Gas Steam: Reference case without Clean Power Plan</t>
  </si>
  <si>
    <t>62-AEO2016.42.ref_no_cpp-d032316a</t>
  </si>
  <si>
    <t>Electricity: Electric Power Sector: Cumulative Retirements: Combined Cycle: Reference case without Clean Power Plan</t>
  </si>
  <si>
    <t>62-AEO2016.43.ref_no_cpp-d032316a</t>
  </si>
  <si>
    <t>Electricity: Electric Power Sector: Cumulative Retirements: Combustion Turbine/Diesel: Reference case without Clean Power Plan</t>
  </si>
  <si>
    <t>62-AEO2016.44.ref_no_cpp-d032316a</t>
  </si>
  <si>
    <t>Electricity: Electric Power Sector: Cumulative Retirements: Nuclear: Reference case without Clean Power Plan</t>
  </si>
  <si>
    <t>62-AEO2016.45.ref_no_cpp-d032316a</t>
  </si>
  <si>
    <t>Electricity: Electric Power Sector: Cumulative Retirements: Pumped Storage: Reference case without Clean Power Plan</t>
  </si>
  <si>
    <t>62-AEO2016.46.ref_no_cpp-d032316a</t>
  </si>
  <si>
    <t>Electricity: Electric Power Sector: Cumulative Retirements: Fuel Cells: Reference case without Clean Power Plan</t>
  </si>
  <si>
    <t>62-AEO2016.47.ref_no_cpp-d032316a</t>
  </si>
  <si>
    <t>Electricity: Electric Power Sector: Cumulative Retirements: Renewable Sources: Reference case without Clean Power Plan</t>
  </si>
  <si>
    <t>62-AEO2016.48.ref_no_cpp-d032316a</t>
  </si>
  <si>
    <t>Electricity: Electric Power Sector: Cumulative Retirements: Total: Reference case without Clean Power Plan</t>
  </si>
  <si>
    <t>62-AEO2016.49.ref_no_cpp-d032316a</t>
  </si>
  <si>
    <t>End-Use Sectors</t>
  </si>
  <si>
    <t>62-AEO2016.52.</t>
  </si>
  <si>
    <t>Electricity: End-Use Sectors: Capacity: Coal: Reference case without Clean Power Plan</t>
  </si>
  <si>
    <t>62-AEO2016.53.ref_no_cpp-d032316a</t>
  </si>
  <si>
    <t>Petroleum</t>
  </si>
  <si>
    <t>Electricity: End-Use Sectors: Capacity: Petroleum: Reference case without Clean Power Plan</t>
  </si>
  <si>
    <t>62-AEO2016.54.ref_no_cpp-d032316a</t>
  </si>
  <si>
    <t>Natural Gas</t>
  </si>
  <si>
    <t>Electricity: End-Use Sectors: Capacity: Natural Gas: Reference case without Clean Power Plan</t>
  </si>
  <si>
    <t>62-AEO2016.55.ref_no_cpp-d032316a</t>
  </si>
  <si>
    <t>Other Gaseous Fuels</t>
  </si>
  <si>
    <t>Electricity: End-Use Sectors: Capacity: Other Gaseous Fuels: Reference case without Clean Power Plan</t>
  </si>
  <si>
    <t>62-AEO2016.56.ref_no_cpp-d032316a</t>
  </si>
  <si>
    <t>Electricity: End-Use Sectors: Capacity: Renewable Sources: Reference case without Clean Power Plan</t>
  </si>
  <si>
    <t>62-AEO2016.57.ref_no_cpp-d032316a</t>
  </si>
  <si>
    <t>Other</t>
  </si>
  <si>
    <t>Electricity: End-Use Sectors: Capacity: Other: Reference case without Clean Power Plan</t>
  </si>
  <si>
    <t>62-AEO2016.58.ref_no_cpp-d032316a</t>
  </si>
  <si>
    <t>Electricity: End-Use Sectors: Capacity: Total: Reference case without Clean Power Plan</t>
  </si>
  <si>
    <t>62-AEO2016.59.ref_no_cpp-d032316a</t>
  </si>
  <si>
    <t>Electricity Sales</t>
  </si>
  <si>
    <t>62-AEO2016.61.</t>
  </si>
  <si>
    <t>(billion kilowatthours)</t>
  </si>
  <si>
    <t>62-AEO2016.62.</t>
  </si>
  <si>
    <t>Residential</t>
  </si>
  <si>
    <t>Electricity: Electricity Demand: Residential: Reference case without Clean Power Plan</t>
  </si>
  <si>
    <t>62-AEO2016.63.ref_no_cpp-d032316a</t>
  </si>
  <si>
    <t>BkWh</t>
  </si>
  <si>
    <t>Commercial/Other</t>
  </si>
  <si>
    <t>Electricity: Electricity Demand: Commercial/Other: Reference case without Clean Power Plan</t>
  </si>
  <si>
    <t>62-AEO2016.64.ref_no_cpp-d032316a</t>
  </si>
  <si>
    <t>Industrial</t>
  </si>
  <si>
    <t>Electricity: Electricity Demand: Industrial: Reference case without Clean Power Plan</t>
  </si>
  <si>
    <t>62-AEO2016.65.ref_no_cpp-d032316a</t>
  </si>
  <si>
    <t>Transportation</t>
  </si>
  <si>
    <t>Electricity: Electricity Demand: Transportation: Reference case without Clean Power Plan</t>
  </si>
  <si>
    <t>62-AEO2016.66.ref_no_cpp-d032316a</t>
  </si>
  <si>
    <t>Total Sales</t>
  </si>
  <si>
    <t>Electricity: Electricity Demand: Total Sales: Reference case without Clean Power Plan</t>
  </si>
  <si>
    <t>62-AEO2016.67.ref_no_cpp-d032316a</t>
  </si>
  <si>
    <t>Net Energy for Load (billion kilowatthours)</t>
  </si>
  <si>
    <t>62-AEO2016.69.</t>
  </si>
  <si>
    <t>Gross International Imports</t>
  </si>
  <si>
    <t>Electricity: Net Energy for Load: Gross International Imports: Reference case without Clean Power Plan</t>
  </si>
  <si>
    <t>62-AEO2016.70.ref_no_cpp-d032316a</t>
  </si>
  <si>
    <t>Gross International Exports</t>
  </si>
  <si>
    <t>Electricity: Net Energy for Load: Gross International Exports: Reference case without Clean Power Plan</t>
  </si>
  <si>
    <t>62-AEO2016.71.ref_no_cpp-d032316a</t>
  </si>
  <si>
    <t>Gross Interregional Electricity Imports</t>
  </si>
  <si>
    <t>Electricity: Net Energy for Load: Gross Interregional Electricity Imports: Reference case without Clean Power Plan</t>
  </si>
  <si>
    <t>62-AEO2016.72.ref_no_cpp-d032316a</t>
  </si>
  <si>
    <t>Gross Interregional Electricity Exports</t>
  </si>
  <si>
    <t>Electricity: Net Energy for Load: Gross Interregional Electricity Exports: Reference case without Clean Power Plan</t>
  </si>
  <si>
    <t>62-AEO2016.73.ref_no_cpp-d032316a</t>
  </si>
  <si>
    <t>Purchases from Combined Heat and Power</t>
  </si>
  <si>
    <t>Electricity: Net Energy for Load: Purchases from Combined Heat and Power: Reference case without Clean Power Plan</t>
  </si>
  <si>
    <t>62-AEO2016.74.ref_no_cpp-d032316a</t>
  </si>
  <si>
    <t>Electric Power Sector Generation for Customer</t>
  </si>
  <si>
    <t>Electricity: Net Energy for Load: Electric Power Sector Generation for Custome: Reference case without Clean Power Plan</t>
  </si>
  <si>
    <t>62-AEO2016.75.ref_no_cpp-d032316a</t>
  </si>
  <si>
    <t>Total Net Energy for Load</t>
  </si>
  <si>
    <t>Electricity: Net Energy for Load: Total Net Energy for Load: Reference case without Clean Power Plan</t>
  </si>
  <si>
    <t>62-AEO2016.76.ref_no_cpp-d032316a</t>
  </si>
  <si>
    <t>Generation by Fuel Type</t>
  </si>
  <si>
    <t>62-AEO2016.78.</t>
  </si>
  <si>
    <t>62-AEO2016.79.</t>
  </si>
  <si>
    <t>62-AEO2016.80.</t>
  </si>
  <si>
    <t>Electricity: Electric Power Sector: Generation: Coal: Reference case without Clean Power Plan</t>
  </si>
  <si>
    <t>62-AEO2016.81.ref_no_cpp-d032316a</t>
  </si>
  <si>
    <t>Electricity: Electric Power Sector: Generation: Petroleum: Reference case without Clean Power Plan</t>
  </si>
  <si>
    <t>62-AEO2016.82.ref_no_cpp-d032316a</t>
  </si>
  <si>
    <t>Electricity: Electric Power Sector: Generation: Natural Gas: Reference case without Clean Power Plan</t>
  </si>
  <si>
    <t>62-AEO2016.83.ref_no_cpp-d032316a</t>
  </si>
  <si>
    <t>Nuclear</t>
  </si>
  <si>
    <t>Electricity: Electric Power Sector: Generation: Nuclear: Reference case without Clean Power Plan</t>
  </si>
  <si>
    <t>62-AEO2016.84.ref_no_cpp-d032316a</t>
  </si>
  <si>
    <t>Pumped Storage/Other</t>
  </si>
  <si>
    <t>Electricity: Electric Power Sector: Generation: Pumped Storage/Other: Reference case without Clean Power Plan</t>
  </si>
  <si>
    <t>62-AEO2016.85.ref_no_cpp-d032316a</t>
  </si>
  <si>
    <t>Electricity: Electric Power Sector: Generation: Renewable Sources: Reference case without Clean Power Plan</t>
  </si>
  <si>
    <t>62-AEO2016.86.ref_no_cpp-d032316a</t>
  </si>
  <si>
    <t>Electricity: Electric Power Sector: Generation: Distributed Generation: Reference case without Clean Power Plan</t>
  </si>
  <si>
    <t>62-AEO2016.87.ref_no_cpp-d032316a</t>
  </si>
  <si>
    <t>Total Generation</t>
  </si>
  <si>
    <t>Electricity: Electric Power Sector: Generation: Total Generation: Reference case without Clean Power Plan</t>
  </si>
  <si>
    <t>62-AEO2016.88.ref_no_cpp-d032316a</t>
  </si>
  <si>
    <t>Sales to Customers</t>
  </si>
  <si>
    <t>Electricity: Electric Power Sector: Generation: Sales to Customers: Reference case without Clean Power Plan</t>
  </si>
  <si>
    <t>62-AEO2016.89.ref_no_cpp-d032316a</t>
  </si>
  <si>
    <t>Generation for Own Use</t>
  </si>
  <si>
    <t>Electricity: Electric Power Sector: Generation: Generation for Own Use: Reference case without Clean Power Plan</t>
  </si>
  <si>
    <t>62-AEO2016.90.ref_no_cpp-d032316a</t>
  </si>
  <si>
    <t>62-AEO2016.93.</t>
  </si>
  <si>
    <t>Electricity: End-Use Sectors: Generation: Coal: Reference case without Clean Power Plan</t>
  </si>
  <si>
    <t>62-AEO2016.94.ref_no_cpp-d032316a</t>
  </si>
  <si>
    <t>Electricity: End-Use Sectors: Generation: Petroleum: Reference case without Clean Power Plan</t>
  </si>
  <si>
    <t>62-AEO2016.95.ref_no_cpp-d032316a</t>
  </si>
  <si>
    <t>Electricity: End-Use Sectors: Generation: Natural Gas: Reference case without Clean Power Plan</t>
  </si>
  <si>
    <t>62-AEO2016.96.ref_no_cpp-d032316a</t>
  </si>
  <si>
    <t>Electricity: End-Use Sectors: Generation: Other Gaseous Fuels: Reference case without Clean Power Plan</t>
  </si>
  <si>
    <t>62-AEO2016.97.ref_no_cpp-d032316a</t>
  </si>
  <si>
    <t>Electricity: End-Use Sectors: Generation: Renewable Sources: Reference case without Clean Power Plan</t>
  </si>
  <si>
    <t>62-AEO2016.98.ref_no_cpp-d032316a</t>
  </si>
  <si>
    <t>Electricity: End-Use Sectors: Generation: Other: Reference case without Clean Power Plan</t>
  </si>
  <si>
    <t>62-AEO2016.99.ref_no_cpp-d032316a</t>
  </si>
  <si>
    <t>Electricity: End-Use Sectors: Generation: Total: Reference case without Clean Power Plan</t>
  </si>
  <si>
    <t>62-AEO2016.100.ref_no_cpp-d032316a</t>
  </si>
  <si>
    <t>Sales to the Grid</t>
  </si>
  <si>
    <t>Electricity: End-Use Sectors: Generation: Sales to the Grid: Reference case without Clean Power Plan</t>
  </si>
  <si>
    <t>62-AEO2016.101.ref_no_cpp-d032316a</t>
  </si>
  <si>
    <t>Electricity: End-Use Sectors: Generation: Generation for Own Use: Reference case without Clean Power Plan</t>
  </si>
  <si>
    <t>62-AEO2016.102.ref_no_cpp-d032316a</t>
  </si>
  <si>
    <t>Total Electricity Generation</t>
  </si>
  <si>
    <t>Electricity: Total Electricity Generation: Reference case without Clean Power Plan</t>
  </si>
  <si>
    <t>62-AEO2016.104.ref_no_cpp-d032316a</t>
  </si>
  <si>
    <t>End-Use Prices</t>
  </si>
  <si>
    <t>62-AEO2016.106.</t>
  </si>
  <si>
    <t>(2015 cents per kilowatthour)</t>
  </si>
  <si>
    <t>62-AEO2016.107.</t>
  </si>
  <si>
    <t>Electricity: End-Use Prices: Residential: Reference case without Clean Power Plan</t>
  </si>
  <si>
    <t>62-AEO2016.108.ref_no_cpp-d032316a</t>
  </si>
  <si>
    <t>2015 cents/kWh</t>
  </si>
  <si>
    <t>Commercial</t>
  </si>
  <si>
    <t>Electricity: End-Use Prices: Commercial: Reference case without Clean Power Plan</t>
  </si>
  <si>
    <t>62-AEO2016.109.ref_no_cpp-d032316a</t>
  </si>
  <si>
    <t>Electricity: End-Use Prices: Industrial: Reference case without Clean Power Plan</t>
  </si>
  <si>
    <t>62-AEO2016.110.ref_no_cpp-d032316a</t>
  </si>
  <si>
    <t>Electricity: End-Use Prices: Transportation: Reference case without Clean Power Plan</t>
  </si>
  <si>
    <t>62-AEO2016.111.ref_no_cpp-d032316a</t>
  </si>
  <si>
    <t>All Sectors Average</t>
  </si>
  <si>
    <t>Electricity: End-Use Prices: All Sectors Average: Reference case without Clean Power Plan</t>
  </si>
  <si>
    <t>62-AEO2016.112.ref_no_cpp-d032316a</t>
  </si>
  <si>
    <t>(nominal cents per kilowatthour)</t>
  </si>
  <si>
    <t>62-AEO2016.113.</t>
  </si>
  <si>
    <t>62-AEO2016.114.ref_no_cpp-d032316a</t>
  </si>
  <si>
    <t>nom cents/kWh</t>
  </si>
  <si>
    <t>62-AEO2016.115.ref_no_cpp-d032316a</t>
  </si>
  <si>
    <t>62-AEO2016.116.ref_no_cpp-d032316a</t>
  </si>
  <si>
    <t>62-AEO2016.117.ref_no_cpp-d032316a</t>
  </si>
  <si>
    <t>62-AEO2016.118.ref_no_cpp-d032316a</t>
  </si>
  <si>
    <t>Prices by Service Category</t>
  </si>
  <si>
    <t>62-AEO2016.120.</t>
  </si>
  <si>
    <t>62-AEO2016.121.</t>
  </si>
  <si>
    <t>Generation</t>
  </si>
  <si>
    <t>Electricity: Prices by Service Category: Generation: Reference case without Clean Power Plan</t>
  </si>
  <si>
    <t>62-AEO2016.122.ref_no_cpp-d032316a</t>
  </si>
  <si>
    <t>Transmission</t>
  </si>
  <si>
    <t>Electricity: Prices by Service Category: Transmission: Reference case without Clean Power Plan</t>
  </si>
  <si>
    <t>62-AEO2016.123.ref_no_cpp-d032316a</t>
  </si>
  <si>
    <t>Distribution</t>
  </si>
  <si>
    <t>Electricity: Prices by Service Category: Distribution: Reference case without Clean Power Plan</t>
  </si>
  <si>
    <t>62-AEO2016.124.ref_no_cpp-d032316a</t>
  </si>
  <si>
    <t>62-AEO2016.125.</t>
  </si>
  <si>
    <t>62-AEO2016.126.ref_no_cpp-d032316a</t>
  </si>
  <si>
    <t>62-AEO2016.127.ref_no_cpp-d032316a</t>
  </si>
  <si>
    <t>62-AEO2016.128.ref_no_cpp-d032316a</t>
  </si>
  <si>
    <t>Fuel Consumption (quadrillion Btu)</t>
  </si>
  <si>
    <t>62-AEO2016.130.</t>
  </si>
  <si>
    <t>Electricity: Fuel Use: Coal: Reference case without Clean Power Plan</t>
  </si>
  <si>
    <t>62-AEO2016.131.ref_no_cpp-d032316a</t>
  </si>
  <si>
    <t>quads</t>
  </si>
  <si>
    <t>Electricity: Fuel Use: Natural Gas: Reference case without Clean Power Plan</t>
  </si>
  <si>
    <t>62-AEO2016.132.ref_no_cpp-d032316a</t>
  </si>
  <si>
    <t>Oil</t>
  </si>
  <si>
    <t>Electricity: Fuel Use: Oil: Reference case without Clean Power Plan</t>
  </si>
  <si>
    <t>62-AEO2016.133.ref_no_cpp-d032316a</t>
  </si>
  <si>
    <t>Electricity: Fuel Use: Total: Reference case without Clean Power Plan</t>
  </si>
  <si>
    <t>62-AEO2016.134.ref_no_cpp-d032316a</t>
  </si>
  <si>
    <t>Fuel Prices to the Electric Power Sector</t>
  </si>
  <si>
    <t>62-AEO2016.136.</t>
  </si>
  <si>
    <t>(2015 dollars per million Btu)</t>
  </si>
  <si>
    <t>62-AEO2016.137.</t>
  </si>
  <si>
    <t>Electricity: Fuel Prices: Coal: Reference case without Clean Power Plan</t>
  </si>
  <si>
    <t>62-AEO2016.138.ref_no_cpp-d032316a</t>
  </si>
  <si>
    <t>2015 $/MMBtu</t>
  </si>
  <si>
    <t>Electricity: Fuel Prices: Natural Gas: Reference case without Clean Power Plan</t>
  </si>
  <si>
    <t>62-AEO2016.139.ref_no_cpp-d032316a</t>
  </si>
  <si>
    <t>Distillate Fuel Oil</t>
  </si>
  <si>
    <t>Electricity: Fuel Prices: Distillate Fuel Oil: Reference case without Clean Power Plan</t>
  </si>
  <si>
    <t>62-AEO2016.140.ref_no_cpp-d032316a</t>
  </si>
  <si>
    <t>Residual Fuel Oil</t>
  </si>
  <si>
    <t>Electricity: Fuel Prices: Residual Fuel Oil: Reference case without Clean Power Plan</t>
  </si>
  <si>
    <t>62-AEO2016.141.ref_no_cpp-d032316a</t>
  </si>
  <si>
    <t>(nominal dollars per million Btu)</t>
  </si>
  <si>
    <t>62-AEO2016.143.</t>
  </si>
  <si>
    <t>62-AEO2016.144.ref_no_cpp-d032316a</t>
  </si>
  <si>
    <t>nom $/MMBtu</t>
  </si>
  <si>
    <t>62-AEO2016.145.ref_no_cpp-d032316a</t>
  </si>
  <si>
    <t>62-AEO2016.146.ref_no_cpp-d032316a</t>
  </si>
  <si>
    <t>62-AEO2016.147.ref_no_cpp-d032316a</t>
  </si>
  <si>
    <t>Emissions from the Electric Power Sector</t>
  </si>
  <si>
    <t>62-AEO2016.150.</t>
  </si>
  <si>
    <t>Total Carbon (million short tons)</t>
  </si>
  <si>
    <t>Electricity: Emissions: Total Carbon: Reference case without Clean Power Plan</t>
  </si>
  <si>
    <t>62-AEO2016.151.ref_no_cpp-d032316a</t>
  </si>
  <si>
    <t>MMst</t>
  </si>
  <si>
    <t>Carbon Dioxide (million short tons)</t>
  </si>
  <si>
    <t>Electricity: Emissions: Carbon Dioxide: Reference case without Clean Power Plan</t>
  </si>
  <si>
    <t>62-AEO2016.152.ref_no_cpp-d032316a</t>
  </si>
  <si>
    <t>Sulfur Dioxide (million short tons)</t>
  </si>
  <si>
    <t>Electricity: Emissions: Sulfur Dioxide: Reference case without Clean Power Plan</t>
  </si>
  <si>
    <t>62-AEO2016.153.ref_no_cpp-d032316a</t>
  </si>
  <si>
    <t>Nitrogen Oxide (million short tons)</t>
  </si>
  <si>
    <t>Electricity: Emissions: Nitrogen Oxide: Reference case without Clean Power Plan</t>
  </si>
  <si>
    <t>62-AEO2016.154.ref_no_cpp-d032316a</t>
  </si>
  <si>
    <t>Mercury (short tons)</t>
  </si>
  <si>
    <t>Electricity: Emissions: Mercury: Reference case without Clean Power Plan</t>
  </si>
  <si>
    <t>62-AEO2016.155.ref_no_cpp-d032316a</t>
  </si>
  <si>
    <t>st</t>
  </si>
  <si>
    <t>EIA Escalation</t>
  </si>
  <si>
    <t>Modified on 06/23/2016 at 09:26:24 PM</t>
  </si>
  <si>
    <t>TRADE DATE</t>
  </si>
  <si>
    <t>HUB</t>
  </si>
  <si>
    <t>PRODUCT</t>
  </si>
  <si>
    <t>STRIP</t>
  </si>
  <si>
    <t>SETTLEMENT PRICE</t>
  </si>
  <si>
    <t>SPP North DA</t>
  </si>
  <si>
    <t>Peak Futures</t>
  </si>
  <si>
    <t>SPP North DA Off-Peak</t>
  </si>
  <si>
    <t>Off-Peak Futures</t>
  </si>
  <si>
    <t>Denotes future prices from ICE</t>
  </si>
  <si>
    <t>Denotes escalation per EIA</t>
  </si>
  <si>
    <t>Forward curves taken from InterContintal Exchange on June 23,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</si>
</sst>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"/>
    <numFmt numFmtId="169" formatCode="#,##0.0"/>
    <numFmt numFmtId="170" formatCode="#,##0.0000"/>
    <numFmt numFmtId="171" formatCode="0.000"/>
    <numFmt numFmtId="172" formatCode="0_);\(0\)"/>
    <numFmt numFmtId="173" formatCode="_(&quot;$&quot;* #,##0.00_);_(&quot;$&quot;* \(#,##0.00\);_(&quot;$&quot;* &quot;-&quot;_);_(@_)"/>
    <numFmt numFmtId="174" formatCode="m\/d\/yy"/>
    <numFmt numFmtId="175" formatCode="0.00000;\-0.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sz val="9"/>
      <color rgb="FF333333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9" fontId="3" fillId="0" borderId="0" applyFont="0" applyFill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Protection="0">
      <alignment horizontal="center"/>
    </xf>
    <xf numFmtId="0" fontId="28" fillId="36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37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12" applyNumberFormat="0" applyFont="0" applyFill="0" applyAlignment="0" applyProtection="0"/>
    <xf numFmtId="3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4" fontId="3" fillId="0" borderId="0" applyFont="0" applyFill="0" applyBorder="0" applyProtection="0">
      <alignment horizontal="right"/>
    </xf>
    <xf numFmtId="170" fontId="3" fillId="0" borderId="0" applyFont="0" applyFill="0" applyBorder="0" applyProtection="0">
      <alignment horizontal="right"/>
    </xf>
    <xf numFmtId="42" fontId="3" fillId="0" borderId="0"/>
    <xf numFmtId="0" fontId="3" fillId="0" borderId="0"/>
    <xf numFmtId="0" fontId="3" fillId="0" borderId="0"/>
    <xf numFmtId="39" fontId="38" fillId="0" borderId="0"/>
  </cellStyleXfs>
  <cellXfs count="21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NumberFormat="1" applyAlignment="1">
      <alignment horizontal="right"/>
    </xf>
    <xf numFmtId="44" fontId="0" fillId="0" borderId="0" xfId="2" applyFont="1"/>
    <xf numFmtId="44" fontId="0" fillId="0" borderId="0" xfId="0" applyNumberFormat="1"/>
    <xf numFmtId="164" fontId="0" fillId="0" borderId="0" xfId="2" applyNumberFormat="1" applyFont="1"/>
    <xf numFmtId="165" fontId="0" fillId="0" borderId="0" xfId="0" applyNumberFormat="1"/>
    <xf numFmtId="9" fontId="0" fillId="0" borderId="0" xfId="3" applyFont="1"/>
    <xf numFmtId="0" fontId="0" fillId="0" borderId="0" xfId="0" applyAlignment="1">
      <alignment horizontal="right"/>
    </xf>
    <xf numFmtId="10" fontId="4" fillId="2" borderId="0" xfId="0" applyNumberFormat="1" applyFont="1" applyFill="1"/>
    <xf numFmtId="10" fontId="4" fillId="0" borderId="0" xfId="0" applyNumberFormat="1" applyFont="1" applyFill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64" fontId="0" fillId="0" borderId="1" xfId="2" applyNumberFormat="1" applyFont="1" applyBorder="1"/>
    <xf numFmtId="0" fontId="0" fillId="0" borderId="0" xfId="0" applyBorder="1"/>
    <xf numFmtId="164" fontId="0" fillId="0" borderId="0" xfId="0" applyNumberFormat="1"/>
    <xf numFmtId="44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44" fontId="0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center"/>
    </xf>
    <xf numFmtId="44" fontId="0" fillId="3" borderId="0" xfId="2" applyFont="1" applyFill="1"/>
    <xf numFmtId="165" fontId="0" fillId="3" borderId="0" xfId="1" applyNumberFormat="1" applyFont="1" applyFill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2" applyNumberFormat="1" applyFont="1"/>
    <xf numFmtId="166" fontId="0" fillId="0" borderId="0" xfId="3" applyNumberFormat="1" applyFont="1"/>
    <xf numFmtId="9" fontId="0" fillId="0" borderId="0" xfId="3" applyFon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44" fontId="5" fillId="0" borderId="0" xfId="0" applyNumberFormat="1" applyFont="1"/>
    <xf numFmtId="0" fontId="0" fillId="0" borderId="0" xfId="0"/>
    <xf numFmtId="0" fontId="6" fillId="0" borderId="0" xfId="0" applyFont="1"/>
    <xf numFmtId="166" fontId="5" fillId="0" borderId="0" xfId="3" applyNumberFormat="1" applyFo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71" fontId="0" fillId="0" borderId="0" xfId="0" applyNumberFormat="1"/>
    <xf numFmtId="0" fontId="0" fillId="0" borderId="0" xfId="0"/>
    <xf numFmtId="164" fontId="0" fillId="0" borderId="0" xfId="2" applyNumberFormat="1" applyFont="1"/>
    <xf numFmtId="44" fontId="0" fillId="0" borderId="0" xfId="2" applyFont="1"/>
    <xf numFmtId="164" fontId="0" fillId="0" borderId="0" xfId="0" applyNumberFormat="1"/>
    <xf numFmtId="44" fontId="0" fillId="0" borderId="0" xfId="0" applyNumberFormat="1" applyBorder="1"/>
    <xf numFmtId="164" fontId="0" fillId="0" borderId="0" xfId="0" applyNumberFormat="1" applyBorder="1"/>
    <xf numFmtId="0" fontId="0" fillId="0" borderId="0" xfId="0"/>
    <xf numFmtId="0" fontId="31" fillId="0" borderId="0" xfId="0" applyNumberFormat="1" applyFont="1"/>
    <xf numFmtId="44" fontId="31" fillId="3" borderId="0" xfId="2" applyFont="1" applyFill="1"/>
    <xf numFmtId="0" fontId="0" fillId="0" borderId="0" xfId="0"/>
    <xf numFmtId="164" fontId="0" fillId="0" borderId="0" xfId="2" applyNumberFormat="1" applyFont="1"/>
    <xf numFmtId="8" fontId="0" fillId="0" borderId="0" xfId="0" applyNumberFormat="1"/>
    <xf numFmtId="165" fontId="0" fillId="3" borderId="0" xfId="0" applyNumberFormat="1" applyFill="1"/>
    <xf numFmtId="165" fontId="0" fillId="0" borderId="0" xfId="1" applyNumberFormat="1" applyFont="1"/>
    <xf numFmtId="165" fontId="0" fillId="3" borderId="0" xfId="1" applyNumberFormat="1" applyFont="1" applyFill="1"/>
    <xf numFmtId="165" fontId="31" fillId="3" borderId="0" xfId="1" applyNumberFormat="1" applyFont="1" applyFill="1"/>
    <xf numFmtId="44" fontId="0" fillId="0" borderId="13" xfId="2" applyFont="1" applyBorder="1"/>
    <xf numFmtId="0" fontId="31" fillId="0" borderId="0" xfId="0" applyFont="1"/>
    <xf numFmtId="0" fontId="0" fillId="3" borderId="0" xfId="0" applyFill="1" applyAlignment="1">
      <alignment horizontal="center"/>
    </xf>
    <xf numFmtId="165" fontId="0" fillId="0" borderId="0" xfId="1" applyNumberFormat="1" applyFont="1" applyFill="1"/>
    <xf numFmtId="2" fontId="0" fillId="0" borderId="0" xfId="0" applyNumberFormat="1"/>
    <xf numFmtId="0" fontId="0" fillId="0" borderId="0" xfId="0" applyFill="1"/>
    <xf numFmtId="0" fontId="32" fillId="0" borderId="0" xfId="0" applyFont="1"/>
    <xf numFmtId="0" fontId="31" fillId="0" borderId="0" xfId="0" applyNumberFormat="1" applyFont="1" applyFill="1"/>
    <xf numFmtId="0" fontId="31" fillId="0" borderId="0" xfId="0" applyNumberFormat="1" applyFont="1"/>
    <xf numFmtId="0" fontId="31" fillId="0" borderId="0" xfId="0" applyNumberFormat="1" applyFont="1"/>
    <xf numFmtId="165" fontId="31" fillId="0" borderId="0" xfId="1" applyNumberFormat="1" applyFont="1" applyFill="1"/>
    <xf numFmtId="164" fontId="0" fillId="0" borderId="13" xfId="2" applyNumberFormat="1" applyFont="1" applyBorder="1"/>
    <xf numFmtId="9" fontId="0" fillId="0" borderId="0" xfId="0" applyNumberFormat="1"/>
    <xf numFmtId="165" fontId="0" fillId="3" borderId="0" xfId="3" applyNumberFormat="1" applyFont="1" applyFill="1"/>
    <xf numFmtId="9" fontId="0" fillId="0" borderId="0" xfId="0" applyNumberFormat="1" applyFill="1"/>
    <xf numFmtId="165" fontId="0" fillId="0" borderId="0" xfId="0" applyNumberFormat="1" applyFill="1"/>
    <xf numFmtId="165" fontId="0" fillId="0" borderId="0" xfId="3" applyNumberFormat="1" applyFont="1"/>
    <xf numFmtId="2" fontId="0" fillId="0" borderId="0" xfId="3" applyNumberFormat="1" applyFont="1"/>
    <xf numFmtId="0" fontId="0" fillId="0" borderId="0" xfId="0"/>
    <xf numFmtId="0" fontId="0" fillId="0" borderId="0" xfId="0"/>
    <xf numFmtId="0" fontId="0" fillId="0" borderId="0" xfId="0" applyAlignment="1">
      <alignment horizontal="left" indent="4"/>
    </xf>
    <xf numFmtId="44" fontId="31" fillId="0" borderId="0" xfId="2" applyFont="1" applyFill="1" applyAlignment="1">
      <alignment horizontal="left" indent="3"/>
    </xf>
    <xf numFmtId="0" fontId="0" fillId="0" borderId="0" xfId="0" applyNumberFormat="1" applyFill="1"/>
    <xf numFmtId="0" fontId="31" fillId="0" borderId="0" xfId="0" applyNumberFormat="1" applyFont="1"/>
    <xf numFmtId="0" fontId="31" fillId="0" borderId="0" xfId="0" applyFont="1" applyAlignment="1">
      <alignment horizontal="left" indent="2"/>
    </xf>
    <xf numFmtId="0" fontId="0" fillId="38" borderId="0" xfId="0" applyNumberFormat="1" applyFill="1"/>
    <xf numFmtId="44" fontId="0" fillId="0" borderId="0" xfId="2" applyFont="1" applyFill="1"/>
    <xf numFmtId="0" fontId="0" fillId="0" borderId="0" xfId="0" applyFill="1" applyAlignment="1">
      <alignment horizontal="left" indent="4"/>
    </xf>
    <xf numFmtId="0" fontId="0" fillId="0" borderId="0" xfId="0"/>
    <xf numFmtId="44" fontId="0" fillId="0" borderId="0" xfId="2" applyFont="1"/>
    <xf numFmtId="164" fontId="0" fillId="0" borderId="0" xfId="2" applyNumberFormat="1" applyFont="1"/>
    <xf numFmtId="10" fontId="4" fillId="0" borderId="0" xfId="0" applyNumberFormat="1" applyFont="1" applyFill="1"/>
    <xf numFmtId="0" fontId="2" fillId="0" borderId="0" xfId="0" applyFont="1"/>
    <xf numFmtId="0" fontId="0" fillId="0" borderId="0" xfId="0"/>
    <xf numFmtId="44" fontId="0" fillId="0" borderId="0" xfId="0" applyNumberFormat="1"/>
    <xf numFmtId="0" fontId="0" fillId="0" borderId="0" xfId="0" applyFill="1"/>
    <xf numFmtId="165" fontId="31" fillId="0" borderId="0" xfId="1" applyNumberFormat="1" applyFont="1" applyFill="1"/>
    <xf numFmtId="44" fontId="31" fillId="38" borderId="0" xfId="2" applyFont="1" applyFill="1"/>
    <xf numFmtId="0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/>
    <xf numFmtId="44" fontId="5" fillId="0" borderId="0" xfId="2" applyFont="1"/>
    <xf numFmtId="44" fontId="31" fillId="0" borderId="0" xfId="0" applyNumberFormat="1" applyFont="1" applyFill="1"/>
    <xf numFmtId="165" fontId="0" fillId="0" borderId="0" xfId="0" applyNumberFormat="1" applyFont="1" applyBorder="1"/>
    <xf numFmtId="44" fontId="0" fillId="0" borderId="0" xfId="0" applyNumberFormat="1" applyFont="1" applyBorder="1"/>
    <xf numFmtId="164" fontId="0" fillId="0" borderId="0" xfId="0" applyNumberFormat="1" applyFont="1" applyBorder="1"/>
    <xf numFmtId="0" fontId="18" fillId="39" borderId="14" xfId="0" applyFont="1" applyFill="1" applyBorder="1" applyAlignment="1">
      <alignment wrapText="1"/>
    </xf>
    <xf numFmtId="44" fontId="0" fillId="40" borderId="15" xfId="2" applyNumberFormat="1" applyFont="1" applyFill="1" applyBorder="1"/>
    <xf numFmtId="44" fontId="0" fillId="41" borderId="15" xfId="2" applyNumberFormat="1" applyFont="1" applyFill="1" applyBorder="1"/>
    <xf numFmtId="44" fontId="18" fillId="39" borderId="16" xfId="0" applyNumberFormat="1" applyFont="1" applyFill="1" applyBorder="1"/>
    <xf numFmtId="0" fontId="2" fillId="0" borderId="17" xfId="0" applyFont="1" applyBorder="1"/>
    <xf numFmtId="0" fontId="2" fillId="0" borderId="0" xfId="0" applyFont="1" applyBorder="1"/>
    <xf numFmtId="0" fontId="0" fillId="0" borderId="17" xfId="0" applyBorder="1" applyAlignment="1">
      <alignment horizontal="left"/>
    </xf>
    <xf numFmtId="8" fontId="0" fillId="0" borderId="1" xfId="2" applyNumberFormat="1" applyFont="1" applyBorder="1"/>
    <xf numFmtId="0" fontId="18" fillId="39" borderId="18" xfId="0" applyFont="1" applyFill="1" applyBorder="1" applyAlignment="1">
      <alignment wrapText="1"/>
    </xf>
    <xf numFmtId="44" fontId="0" fillId="40" borderId="15" xfId="2" applyFont="1" applyFill="1" applyBorder="1"/>
    <xf numFmtId="44" fontId="2" fillId="40" borderId="19" xfId="2" applyNumberFormat="1" applyFont="1" applyFill="1" applyBorder="1"/>
    <xf numFmtId="44" fontId="18" fillId="39" borderId="20" xfId="0" applyNumberFormat="1" applyFont="1" applyFill="1" applyBorder="1"/>
    <xf numFmtId="15" fontId="0" fillId="0" borderId="0" xfId="0" applyNumberFormat="1"/>
    <xf numFmtId="42" fontId="25" fillId="0" borderId="0" xfId="72" applyFont="1"/>
    <xf numFmtId="42" fontId="3" fillId="0" borderId="0" xfId="72" applyFont="1"/>
    <xf numFmtId="42" fontId="3" fillId="0" borderId="0" xfId="72" applyFont="1" applyFill="1"/>
    <xf numFmtId="42" fontId="33" fillId="0" borderId="0" xfId="72" applyFont="1"/>
    <xf numFmtId="42" fontId="30" fillId="0" borderId="0" xfId="72" applyFont="1"/>
    <xf numFmtId="42" fontId="26" fillId="0" borderId="0" xfId="72" applyFont="1" applyFill="1"/>
    <xf numFmtId="42" fontId="29" fillId="0" borderId="0" xfId="72" applyFont="1"/>
    <xf numFmtId="42" fontId="29" fillId="0" borderId="0" xfId="72" applyFont="1" applyFill="1"/>
    <xf numFmtId="42" fontId="33" fillId="42" borderId="0" xfId="72" applyFont="1" applyFill="1" applyAlignment="1">
      <alignment horizontal="center"/>
    </xf>
    <xf numFmtId="42" fontId="25" fillId="43" borderId="21" xfId="72" applyFont="1" applyFill="1" applyBorder="1" applyAlignment="1">
      <alignment horizontal="center"/>
    </xf>
    <xf numFmtId="37" fontId="30" fillId="0" borderId="0" xfId="72" applyNumberFormat="1" applyFont="1" applyAlignment="1">
      <alignment horizontal="center"/>
    </xf>
    <xf numFmtId="42" fontId="34" fillId="0" borderId="0" xfId="72" applyFont="1"/>
    <xf numFmtId="1" fontId="29" fillId="0" borderId="2" xfId="72" applyNumberFormat="1" applyFont="1" applyBorder="1" applyAlignment="1">
      <alignment horizontal="center"/>
    </xf>
    <xf numFmtId="1" fontId="29" fillId="0" borderId="0" xfId="72" applyNumberFormat="1" applyFont="1" applyBorder="1" applyAlignment="1">
      <alignment horizontal="center"/>
    </xf>
    <xf numFmtId="42" fontId="30" fillId="0" borderId="0" xfId="72" applyFont="1" applyFill="1" applyAlignment="1">
      <alignment horizontal="center"/>
    </xf>
    <xf numFmtId="164" fontId="29" fillId="0" borderId="0" xfId="5" applyNumberFormat="1" applyFont="1" applyFill="1"/>
    <xf numFmtId="164" fontId="29" fillId="0" borderId="0" xfId="5" applyNumberFormat="1" applyFont="1"/>
    <xf numFmtId="41" fontId="30" fillId="0" borderId="0" xfId="72" applyNumberFormat="1" applyFont="1"/>
    <xf numFmtId="41" fontId="29" fillId="0" borderId="0" xfId="72" applyNumberFormat="1" applyFont="1"/>
    <xf numFmtId="172" fontId="30" fillId="0" borderId="0" xfId="72" applyNumberFormat="1" applyFont="1" applyFill="1" applyAlignment="1">
      <alignment horizontal="center"/>
    </xf>
    <xf numFmtId="42" fontId="29" fillId="0" borderId="22" xfId="72" applyFont="1" applyBorder="1"/>
    <xf numFmtId="42" fontId="29" fillId="0" borderId="0" xfId="72" applyFont="1" applyBorder="1"/>
    <xf numFmtId="10" fontId="29" fillId="0" borderId="0" xfId="50" applyNumberFormat="1" applyFont="1" applyFill="1"/>
    <xf numFmtId="41" fontId="29" fillId="0" borderId="0" xfId="72" applyNumberFormat="1" applyFont="1" applyFill="1"/>
    <xf numFmtId="42" fontId="30" fillId="44" borderId="0" xfId="72" applyFont="1" applyFill="1" applyAlignment="1">
      <alignment horizontal="center"/>
    </xf>
    <xf numFmtId="42" fontId="30" fillId="0" borderId="0" xfId="72" applyFont="1" applyFill="1"/>
    <xf numFmtId="42" fontId="29" fillId="0" borderId="22" xfId="72" applyFont="1" applyFill="1" applyBorder="1"/>
    <xf numFmtId="164" fontId="29" fillId="0" borderId="0" xfId="72" applyNumberFormat="1" applyFont="1" applyFill="1" applyBorder="1"/>
    <xf numFmtId="0" fontId="3" fillId="0" borderId="0" xfId="73"/>
    <xf numFmtId="42" fontId="30" fillId="0" borderId="0" xfId="72" applyFont="1" applyAlignment="1">
      <alignment horizontal="center"/>
    </xf>
    <xf numFmtId="42" fontId="30" fillId="0" borderId="0" xfId="72" applyNumberFormat="1" applyFont="1" applyFill="1" applyAlignment="1">
      <alignment horizontal="center"/>
    </xf>
    <xf numFmtId="0" fontId="30" fillId="0" borderId="0" xfId="72" applyNumberFormat="1" applyFont="1" applyFill="1" applyAlignment="1">
      <alignment horizontal="center"/>
    </xf>
    <xf numFmtId="41" fontId="29" fillId="0" borderId="2" xfId="72" applyNumberFormat="1" applyFont="1" applyBorder="1"/>
    <xf numFmtId="41" fontId="29" fillId="0" borderId="0" xfId="72" applyNumberFormat="1" applyFont="1" applyBorder="1"/>
    <xf numFmtId="44" fontId="0" fillId="45" borderId="15" xfId="2" applyNumberFormat="1" applyFont="1" applyFill="1" applyBorder="1"/>
    <xf numFmtId="0" fontId="3" fillId="0" borderId="0" xfId="74"/>
    <xf numFmtId="0" fontId="36" fillId="0" borderId="0" xfId="74" applyFont="1"/>
    <xf numFmtId="0" fontId="36" fillId="0" borderId="0" xfId="74" applyFont="1" applyAlignment="1">
      <alignment horizontal="center"/>
    </xf>
    <xf numFmtId="1" fontId="3" fillId="0" borderId="0" xfId="74" applyNumberFormat="1"/>
    <xf numFmtId="0" fontId="37" fillId="0" borderId="0" xfId="74" applyFont="1"/>
    <xf numFmtId="0" fontId="3" fillId="0" borderId="0" xfId="74" applyFont="1"/>
    <xf numFmtId="165" fontId="0" fillId="0" borderId="0" xfId="4" applyNumberFormat="1" applyFont="1" applyFill="1"/>
    <xf numFmtId="0" fontId="3" fillId="0" borderId="0" xfId="74" applyAlignment="1">
      <alignment horizontal="center"/>
    </xf>
    <xf numFmtId="164" fontId="3" fillId="0" borderId="0" xfId="2" applyNumberFormat="1" applyFont="1"/>
    <xf numFmtId="165" fontId="0" fillId="0" borderId="0" xfId="4" applyNumberFormat="1" applyFont="1"/>
    <xf numFmtId="165" fontId="0" fillId="0" borderId="2" xfId="4" applyNumberFormat="1" applyFont="1" applyFill="1" applyBorder="1"/>
    <xf numFmtId="164" fontId="3" fillId="0" borderId="2" xfId="2" applyNumberFormat="1" applyFont="1" applyBorder="1"/>
    <xf numFmtId="165" fontId="3" fillId="0" borderId="0" xfId="74" applyNumberFormat="1"/>
    <xf numFmtId="164" fontId="3" fillId="0" borderId="0" xfId="74" applyNumberFormat="1"/>
    <xf numFmtId="0" fontId="26" fillId="46" borderId="0" xfId="74" applyFont="1" applyFill="1" applyAlignment="1">
      <alignment horizontal="center"/>
    </xf>
    <xf numFmtId="0" fontId="37" fillId="0" borderId="21" xfId="74" applyFont="1" applyFill="1" applyBorder="1" applyAlignment="1">
      <alignment horizontal="center"/>
    </xf>
    <xf numFmtId="0" fontId="29" fillId="0" borderId="0" xfId="74" applyFont="1" applyAlignment="1">
      <alignment horizontal="center"/>
    </xf>
    <xf numFmtId="0" fontId="29" fillId="0" borderId="2" xfId="74" applyFont="1" applyBorder="1" applyAlignment="1">
      <alignment horizontal="center"/>
    </xf>
    <xf numFmtId="164" fontId="29" fillId="0" borderId="0" xfId="5" applyNumberFormat="1" applyFont="1" applyFill="1" applyAlignment="1">
      <alignment horizontal="center"/>
    </xf>
    <xf numFmtId="42" fontId="29" fillId="0" borderId="0" xfId="50" applyNumberFormat="1" applyFont="1" applyBorder="1" applyAlignment="1">
      <alignment horizontal="right"/>
    </xf>
    <xf numFmtId="37" fontId="29" fillId="0" borderId="0" xfId="75" applyNumberFormat="1" applyFont="1" applyProtection="1"/>
    <xf numFmtId="0" fontId="29" fillId="0" borderId="0" xfId="74" applyFont="1"/>
    <xf numFmtId="164" fontId="29" fillId="0" borderId="22" xfId="74" applyNumberFormat="1" applyFont="1" applyBorder="1"/>
    <xf numFmtId="42" fontId="26" fillId="0" borderId="0" xfId="72" applyFont="1" applyAlignment="1">
      <alignment horizontal="center"/>
    </xf>
    <xf numFmtId="8" fontId="3" fillId="0" borderId="0" xfId="72" applyNumberFormat="1" applyFont="1"/>
    <xf numFmtId="173" fontId="3" fillId="0" borderId="0" xfId="72" applyNumberFormat="1" applyFont="1"/>
    <xf numFmtId="44" fontId="2" fillId="45" borderId="19" xfId="2" applyNumberFormat="1" applyFont="1" applyFill="1" applyBorder="1"/>
    <xf numFmtId="0" fontId="2" fillId="0" borderId="12" xfId="0" applyFont="1" applyBorder="1"/>
    <xf numFmtId="8" fontId="0" fillId="0" borderId="1" xfId="0" applyNumberForma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4" fontId="2" fillId="40" borderId="15" xfId="2" applyFont="1" applyFill="1" applyBorder="1"/>
    <xf numFmtId="44" fontId="2" fillId="41" borderId="15" xfId="2" applyNumberFormat="1" applyFont="1" applyFill="1" applyBorder="1"/>
    <xf numFmtId="44" fontId="2" fillId="40" borderId="15" xfId="2" applyNumberFormat="1" applyFont="1" applyFill="1" applyBorder="1"/>
    <xf numFmtId="0" fontId="0" fillId="0" borderId="24" xfId="0" applyBorder="1"/>
    <xf numFmtId="8" fontId="0" fillId="0" borderId="24" xfId="2" applyNumberFormat="1" applyFont="1" applyBorder="1"/>
    <xf numFmtId="10" fontId="0" fillId="0" borderId="0" xfId="0" applyNumberFormat="1"/>
    <xf numFmtId="0" fontId="2" fillId="38" borderId="0" xfId="0" applyFont="1" applyFill="1"/>
    <xf numFmtId="0" fontId="0" fillId="38" borderId="0" xfId="0" applyFill="1"/>
    <xf numFmtId="44" fontId="0" fillId="38" borderId="0" xfId="2" applyFont="1" applyFill="1"/>
    <xf numFmtId="10" fontId="0" fillId="38" borderId="0" xfId="0" applyNumberFormat="1" applyFill="1"/>
    <xf numFmtId="9" fontId="0" fillId="38" borderId="0" xfId="3" applyFont="1" applyFill="1"/>
    <xf numFmtId="0" fontId="2" fillId="0" borderId="0" xfId="0" applyFont="1" applyFill="1"/>
    <xf numFmtId="49" fontId="40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174" fontId="35" fillId="0" borderId="0" xfId="0" applyNumberFormat="1" applyFont="1" applyFill="1" applyBorder="1" applyAlignment="1">
      <alignment horizontal="right"/>
    </xf>
    <xf numFmtId="49" fontId="35" fillId="0" borderId="0" xfId="0" applyNumberFormat="1" applyFont="1" applyFill="1" applyBorder="1" applyAlignment="1">
      <alignment horizontal="left"/>
    </xf>
    <xf numFmtId="17" fontId="35" fillId="0" borderId="0" xfId="0" applyNumberFormat="1" applyFont="1" applyFill="1" applyBorder="1" applyAlignment="1">
      <alignment horizontal="right"/>
    </xf>
    <xf numFmtId="175" fontId="3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9" fillId="0" borderId="0" xfId="0" applyFont="1" applyFill="1"/>
    <xf numFmtId="17" fontId="35" fillId="0" borderId="23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9" fontId="35" fillId="0" borderId="0" xfId="3" applyFont="1" applyFill="1" applyAlignment="1">
      <alignment horizontal="left"/>
    </xf>
    <xf numFmtId="44" fontId="35" fillId="0" borderId="23" xfId="2" applyFont="1" applyFill="1" applyBorder="1" applyAlignment="1">
      <alignment horizontal="right"/>
    </xf>
    <xf numFmtId="14" fontId="35" fillId="0" borderId="0" xfId="0" applyNumberFormat="1" applyFont="1" applyFill="1" applyAlignment="1">
      <alignment horizontal="left"/>
    </xf>
    <xf numFmtId="44" fontId="41" fillId="0" borderId="0" xfId="2" applyFont="1" applyFill="1" applyBorder="1" applyAlignment="1">
      <alignment horizontal="right"/>
    </xf>
    <xf numFmtId="44" fontId="41" fillId="0" borderId="23" xfId="2" applyFont="1" applyFill="1" applyBorder="1" applyAlignment="1">
      <alignment horizontal="right"/>
    </xf>
  </cellXfs>
  <cellStyles count="76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"/>
    <cellStyle name="Currency" xfId="2" builtinId="4"/>
    <cellStyle name="Currency 2" xfId="5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lineStyle" xfId="48"/>
    <cellStyle name="HeadlineStyleJustified" xfId="49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6"/>
    <cellStyle name="Normal 7" xfId="74"/>
    <cellStyle name="Normal 8" xfId="73"/>
    <cellStyle name="Normal_Rev Req Analysis_Rev1" xfId="72"/>
    <cellStyle name="Normal_TD96Q2" xfId="75"/>
    <cellStyle name="Note" xfId="21" builtinId="10" customBuiltin="1"/>
    <cellStyle name="Output" xfId="16" builtinId="21" customBuiltin="1"/>
    <cellStyle name="Percent" xfId="3" builtinId="5"/>
    <cellStyle name="Percent 2" xfId="50"/>
    <cellStyle name="Style 21" xfId="51"/>
    <cellStyle name="Style 22" xfId="52"/>
    <cellStyle name="Style 23" xfId="53"/>
    <cellStyle name="Style 24" xfId="54"/>
    <cellStyle name="Style 25" xfId="55"/>
    <cellStyle name="Style 26" xfId="56"/>
    <cellStyle name="Style 27" xfId="57"/>
    <cellStyle name="Style 28" xfId="58"/>
    <cellStyle name="Style 29" xfId="59"/>
    <cellStyle name="Style 30" xfId="60"/>
    <cellStyle name="Style 31" xfId="61"/>
    <cellStyle name="Style 32" xfId="62"/>
    <cellStyle name="Style 33" xfId="63"/>
    <cellStyle name="Style 34" xfId="64"/>
    <cellStyle name="Style 35" xfId="65"/>
    <cellStyle name="Style 36" xfId="66"/>
    <cellStyle name="Style 39" xfId="67"/>
    <cellStyle name="Style 461" xfId="68"/>
    <cellStyle name="Style 462" xfId="69"/>
    <cellStyle name="Style 463" xfId="70"/>
    <cellStyle name="Style 464" xfId="71"/>
    <cellStyle name="Title" xfId="7" builtinId="15" customBuiltin="1"/>
    <cellStyle name="Total" xfId="23" builtinId="25" customBuiltin="1"/>
    <cellStyle name="Warning Text" xfId="20" builtinId="11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66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7</xdr:row>
      <xdr:rowOff>104776</xdr:rowOff>
    </xdr:from>
    <xdr:to>
      <xdr:col>16</xdr:col>
      <xdr:colOff>581025</xdr:colOff>
      <xdr:row>17</xdr:row>
      <xdr:rowOff>19050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5000625" y="1438276"/>
          <a:ext cx="5857875" cy="1819274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182880" indent="-182880" algn="l" defTabSz="914400" rtl="0" eaLnBrk="1" latinLnBrk="0" hangingPunct="1">
            <a:lnSpc>
              <a:spcPct val="95000"/>
            </a:lnSpc>
            <a:spcBef>
              <a:spcPts val="1400"/>
            </a:spcBef>
            <a:spcAft>
              <a:spcPts val="200"/>
            </a:spcAft>
            <a:buClr>
              <a:schemeClr val="accent1"/>
            </a:buClr>
            <a:buSzPct val="80000"/>
            <a:buFont typeface="Arial" pitchFamily="34" charset="0"/>
            <a:buChar char="•"/>
            <a:defRPr sz="1800" kern="1200" spc="10" baseline="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-18288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6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2pPr>
          <a:lvl3pPr marL="731520" indent="-18288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4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3pPr>
          <a:lvl4pPr marL="1005840" indent="-18288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4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4pPr>
          <a:lvl5pPr marL="1280160" indent="-18288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4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5pPr>
          <a:lvl6pPr marL="1600000" indent="-22860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4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6pPr>
          <a:lvl7pPr marL="1900000" indent="-22860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4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7pPr>
          <a:lvl8pPr marL="2200000" indent="-22860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4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8pPr>
          <a:lvl9pPr marL="2500000" indent="-228600" algn="l" defTabSz="914400" rtl="0" eaLnBrk="1" latinLnBrk="0" hangingPunct="1">
            <a:lnSpc>
              <a:spcPct val="90000"/>
            </a:lnSpc>
            <a:spcBef>
              <a:spcPts val="300"/>
            </a:spcBef>
            <a:spcAft>
              <a:spcPts val="300"/>
            </a:spcAft>
            <a:buClr>
              <a:schemeClr val="accent1"/>
            </a:buClr>
            <a:buFont typeface="Wingdings 2" pitchFamily="18" charset="2"/>
            <a:buChar char=""/>
            <a:defRPr sz="1400" kern="120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000" b="1"/>
            <a:t>Average cost of regulation per MWhr of wind energy:</a:t>
          </a:r>
        </a:p>
        <a:p>
          <a:pPr lvl="1"/>
          <a:r>
            <a:rPr lang="en-US" sz="1800"/>
            <a:t>Annual regulation cost for wind / Annual wind energy</a:t>
          </a:r>
          <a:endParaRPr lang="en-US"/>
        </a:p>
        <a:p>
          <a:pPr lvl="1"/>
          <a:r>
            <a:rPr lang="en-US" sz="1800"/>
            <a:t>$7.6 million / 32.1 million MWhr</a:t>
          </a:r>
        </a:p>
        <a:p>
          <a:pPr lvl="1"/>
          <a:r>
            <a:rPr lang="en-US" sz="1800" b="1">
              <a:solidFill>
                <a:srgbClr val="FF0000"/>
              </a:solidFill>
            </a:rPr>
            <a:t>= $0.24/MWhr </a:t>
          </a:r>
        </a:p>
        <a:p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53</xdr:row>
      <xdr:rowOff>9525</xdr:rowOff>
    </xdr:from>
    <xdr:to>
      <xdr:col>2</xdr:col>
      <xdr:colOff>590550</xdr:colOff>
      <xdr:row>72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924925"/>
          <a:ext cx="367665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52</xdr:row>
          <xdr:rowOff>182880</xdr:rowOff>
        </xdr:from>
        <xdr:to>
          <xdr:col>9</xdr:col>
          <xdr:colOff>99060</xdr:colOff>
          <xdr:row>69</xdr:row>
          <xdr:rowOff>83820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0</xdr:colOff>
      <xdr:row>53</xdr:row>
      <xdr:rowOff>0</xdr:rowOff>
    </xdr:from>
    <xdr:to>
      <xdr:col>15</xdr:col>
      <xdr:colOff>47625</xdr:colOff>
      <xdr:row>69</xdr:row>
      <xdr:rowOff>85725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8915400"/>
          <a:ext cx="366712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c.sd.gov/commission/dockets/electric/2016/el16-021/bjl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pt%20PC%20Backup\DiFronzo\Special%20Projects\Lease%20Analysis\Billings%20Sewer%20Plant%20Upgr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 Energy"/>
      <sheetName val="Capacity"/>
      <sheetName val="Regulation Cost"/>
      <sheetName val="Rev Req"/>
      <sheetName val="Depr"/>
      <sheetName val="EIA AEO"/>
      <sheetName val="Forward Market Price Table"/>
      <sheetName val="Forward Curve"/>
      <sheetName val="Peak"/>
      <sheetName val="Off Peak"/>
      <sheetName val="Peak-Off Peak Breakdown"/>
    </sheetNames>
    <sheetDataSet>
      <sheetData sheetId="0"/>
      <sheetData sheetId="1"/>
      <sheetData sheetId="2"/>
      <sheetData sheetId="3"/>
      <sheetData sheetId="4">
        <row r="8">
          <cell r="H8">
            <v>150720.45111111112</v>
          </cell>
          <cell r="I8">
            <v>150720.45111111112</v>
          </cell>
          <cell r="J8">
            <v>150720.45111111112</v>
          </cell>
          <cell r="K8">
            <v>150720.45111111112</v>
          </cell>
          <cell r="L8">
            <v>150720.45111111112</v>
          </cell>
          <cell r="M8">
            <v>150720.45111111112</v>
          </cell>
          <cell r="N8">
            <v>150720.45111111112</v>
          </cell>
          <cell r="O8">
            <v>150720.45111111112</v>
          </cell>
          <cell r="P8">
            <v>150720.45111111112</v>
          </cell>
          <cell r="Q8">
            <v>150720.45111111112</v>
          </cell>
          <cell r="R8">
            <v>150720.45111111112</v>
          </cell>
          <cell r="S8">
            <v>150720.45111111112</v>
          </cell>
          <cell r="T8">
            <v>150720.45111111112</v>
          </cell>
          <cell r="U8">
            <v>150720.45111111112</v>
          </cell>
          <cell r="V8">
            <v>150720.45111111112</v>
          </cell>
          <cell r="W8">
            <v>150720.45111111112</v>
          </cell>
          <cell r="X8">
            <v>150720.45111111112</v>
          </cell>
          <cell r="Y8">
            <v>150720.45111111112</v>
          </cell>
          <cell r="Z8">
            <v>150720.45111111112</v>
          </cell>
          <cell r="AA8">
            <v>150720.45111111112</v>
          </cell>
          <cell r="AB8">
            <v>150720.45111111112</v>
          </cell>
          <cell r="AC8">
            <v>150720.45111111112</v>
          </cell>
          <cell r="AD8">
            <v>150720.45111111112</v>
          </cell>
          <cell r="AE8">
            <v>150720.45111111112</v>
          </cell>
          <cell r="AF8">
            <v>150720.45111111112</v>
          </cell>
          <cell r="AG8">
            <v>150720.45111111112</v>
          </cell>
          <cell r="AH8">
            <v>150720.45111111112</v>
          </cell>
          <cell r="AI8">
            <v>150720.45111111112</v>
          </cell>
          <cell r="AJ8">
            <v>150720.45111111112</v>
          </cell>
          <cell r="AK8">
            <v>150720.45111111112</v>
          </cell>
          <cell r="AL8">
            <v>150720.45111111112</v>
          </cell>
          <cell r="AM8">
            <v>150720.45111111112</v>
          </cell>
          <cell r="AN8">
            <v>150720.45111111112</v>
          </cell>
          <cell r="AO8">
            <v>150720.45111111112</v>
          </cell>
          <cell r="AP8">
            <v>150720.45111111112</v>
          </cell>
          <cell r="AQ8">
            <v>150720.45111111112</v>
          </cell>
          <cell r="AR8">
            <v>150720.45111111112</v>
          </cell>
          <cell r="AS8">
            <v>150720.45111111112</v>
          </cell>
          <cell r="AT8">
            <v>150720.45111111112</v>
          </cell>
          <cell r="AU8">
            <v>150720.45111111112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"/>
      <sheetName val="Depr"/>
      <sheetName val="Table"/>
      <sheetName val="Wastewater Rev Start June 2017"/>
    </sheetNames>
    <sheetDataSet>
      <sheetData sheetId="0" refreshError="1">
        <row r="51">
          <cell r="B51">
            <v>15</v>
          </cell>
        </row>
        <row r="52">
          <cell r="B52">
            <v>7</v>
          </cell>
        </row>
      </sheetData>
      <sheetData sheetId="1" refreshError="1"/>
      <sheetData sheetId="2" refreshError="1">
        <row r="5">
          <cell r="C5">
            <v>0.1429</v>
          </cell>
          <cell r="I5">
            <v>0.05</v>
          </cell>
        </row>
        <row r="6">
          <cell r="C6">
            <v>0.24490000000000001</v>
          </cell>
          <cell r="I6">
            <v>9.5000000000000001E-2</v>
          </cell>
        </row>
        <row r="7">
          <cell r="C7">
            <v>0.1749</v>
          </cell>
          <cell r="I7">
            <v>8.5500000000000007E-2</v>
          </cell>
        </row>
        <row r="8">
          <cell r="C8">
            <v>0.1249</v>
          </cell>
          <cell r="I8">
            <v>7.6999999999999999E-2</v>
          </cell>
        </row>
        <row r="9">
          <cell r="C9">
            <v>8.9300000000000004E-2</v>
          </cell>
          <cell r="I9">
            <v>6.93E-2</v>
          </cell>
        </row>
        <row r="10">
          <cell r="C10">
            <v>8.9200000000000002E-2</v>
          </cell>
          <cell r="I10">
            <v>6.2300000000000001E-2</v>
          </cell>
        </row>
        <row r="11">
          <cell r="C11">
            <v>8.9300000000000004E-2</v>
          </cell>
          <cell r="I11">
            <v>5.8999999999999997E-2</v>
          </cell>
        </row>
        <row r="12">
          <cell r="C12">
            <v>4.4600000000000001E-2</v>
          </cell>
          <cell r="I12">
            <v>5.8999999999999997E-2</v>
          </cell>
        </row>
        <row r="13">
          <cell r="I13">
            <v>5.91E-2</v>
          </cell>
        </row>
        <row r="14">
          <cell r="I14">
            <v>5.8999999999999997E-2</v>
          </cell>
        </row>
        <row r="15">
          <cell r="I15">
            <v>5.91E-2</v>
          </cell>
        </row>
        <row r="16">
          <cell r="I16">
            <v>5.8999999999999997E-2</v>
          </cell>
        </row>
        <row r="17">
          <cell r="I17">
            <v>5.91E-2</v>
          </cell>
        </row>
        <row r="18">
          <cell r="I18">
            <v>5.8999999999999997E-2</v>
          </cell>
        </row>
        <row r="19">
          <cell r="I19">
            <v>5.91E-2</v>
          </cell>
        </row>
        <row r="20">
          <cell r="I20">
            <v>2.9499999999999998E-2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id="1" name="Table1" displayName="Table1" ref="B8:K29" totalsRowCount="1" headerRowDxfId="20" dataDxfId="19" dataCellStyle="Currency">
  <autoFilter ref="B8:K28"/>
  <tableColumns count="10">
    <tableColumn id="1" name="Year" totalsRowDxfId="18"/>
    <tableColumn id="2" name="Generation (MWh)" dataDxfId="17" totalsRowDxfId="16" dataCellStyle="Comma">
      <calculatedColumnFormula>Generat!C6</calculatedColumnFormula>
    </tableColumn>
    <tableColumn id="3" name="Generation offsetting internal production (MWh)" dataDxfId="15" totalsRowDxfId="14" dataCellStyle="Comma">
      <calculatedColumnFormula>SUMIFS(ExcessSalesMWh,Year,$B9)</calculatedColumnFormula>
    </tableColumn>
    <tableColumn id="4" name="Offset Purchases (MWh)" dataDxfId="13" totalsRowDxfId="12" dataCellStyle="Comma">
      <calculatedColumnFormula>SUMIFS(OffsetPurchases,Year,$B9)</calculatedColumnFormula>
    </tableColumn>
    <tableColumn id="5" name="Average Offsetting Generation Avoided Cost ($/MWh)" dataDxfId="11" totalsRowDxfId="10">
      <calculatedColumnFormula>H9/D9</calculatedColumnFormula>
    </tableColumn>
    <tableColumn id="6" name="Average Offset Purchase Price ($/MWh)" dataDxfId="9" totalsRowDxfId="8" dataCellStyle="Currency">
      <calculatedColumnFormula>I9/E9</calculatedColumnFormula>
    </tableColumn>
    <tableColumn id="7" name="Total Offsetting Generation Avoided Cost ($)" dataDxfId="7" totalsRowDxfId="6" dataCellStyle="Currency">
      <calculatedColumnFormula>SUMIFS(ColstripACValue,Year,$B9)</calculatedColumnFormula>
    </tableColumn>
    <tableColumn id="8" name="Total Avoided Cost of Purchases ($)" dataDxfId="5" totalsRowDxfId="4" dataCellStyle="Currency">
      <calculatedColumnFormula>SUMIFS(OffsetPurchasesValue,Year,$B9)</calculatedColumnFormula>
    </tableColumn>
    <tableColumn id="9" name="Total Avoided Cost ($)" dataDxfId="3" totalsRowDxfId="2">
      <calculatedColumnFormula>H9+I9</calculatedColumnFormula>
    </tableColumn>
    <tableColumn id="10" name="Average Avoided Cost ($/MWh)" dataDxfId="1" totalsRowDxfId="0" dataCellStyle="Currency">
      <calculatedColumnFormula>J9/C9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9"/>
  <sheetViews>
    <sheetView tabSelected="1" zoomScaleNormal="100" workbookViewId="0">
      <selection activeCell="C31" sqref="C31"/>
    </sheetView>
  </sheetViews>
  <sheetFormatPr defaultRowHeight="14.4" x14ac:dyDescent="0.3"/>
  <cols>
    <col min="1" max="1" width="7.109375" customWidth="1"/>
    <col min="2" max="2" width="13.44140625" customWidth="1"/>
    <col min="3" max="3" width="13.88671875" customWidth="1"/>
    <col min="4" max="4" width="13.33203125" customWidth="1"/>
    <col min="5" max="8" width="12" customWidth="1"/>
    <col min="9" max="10" width="12.5546875" bestFit="1" customWidth="1"/>
    <col min="11" max="11" width="12" customWidth="1"/>
    <col min="12" max="12" width="2.6640625" customWidth="1"/>
    <col min="13" max="13" width="10.5546875" style="96" bestFit="1" customWidth="1"/>
    <col min="14" max="14" width="15.33203125" style="96" bestFit="1" customWidth="1"/>
    <col min="15" max="15" width="18.6640625" style="96" bestFit="1" customWidth="1"/>
    <col min="16" max="16" width="2.6640625" customWidth="1"/>
    <col min="17" max="17" width="8.44140625" bestFit="1" customWidth="1"/>
    <col min="18" max="18" width="12.6640625" bestFit="1" customWidth="1"/>
  </cols>
  <sheetData>
    <row r="1" spans="2:18" ht="15.75" thickBot="1" x14ac:dyDescent="0.3">
      <c r="B1" s="12" t="s">
        <v>309</v>
      </c>
      <c r="C1" s="13">
        <v>7.2400000000000006E-2</v>
      </c>
      <c r="D1" t="s">
        <v>310</v>
      </c>
      <c r="F1" s="41"/>
      <c r="H1" s="69"/>
      <c r="O1" s="185"/>
    </row>
    <row r="2" spans="2:18" ht="15" x14ac:dyDescent="0.25">
      <c r="B2" s="12"/>
      <c r="C2" s="94"/>
      <c r="M2" s="18"/>
      <c r="N2" s="18"/>
      <c r="O2" s="114" t="s">
        <v>357</v>
      </c>
      <c r="Q2" s="192"/>
      <c r="R2" s="187" t="s">
        <v>301</v>
      </c>
    </row>
    <row r="3" spans="2:18" ht="15.75" thickBot="1" x14ac:dyDescent="0.3">
      <c r="B3" s="15" t="s">
        <v>347</v>
      </c>
      <c r="C3" s="14"/>
      <c r="M3" s="115"/>
      <c r="N3" s="115"/>
      <c r="O3" s="116" t="s">
        <v>312</v>
      </c>
      <c r="Q3" s="192"/>
      <c r="R3" s="188" t="s">
        <v>411</v>
      </c>
    </row>
    <row r="4" spans="2:18" ht="15" thickBot="1" x14ac:dyDescent="0.35">
      <c r="B4" s="16" t="s">
        <v>311</v>
      </c>
      <c r="C4" s="17">
        <f>NPV(WACC,Table1[Total Avoided Cost ($)])</f>
        <v>83591010.177355573</v>
      </c>
      <c r="D4" s="74"/>
      <c r="E4" s="56"/>
      <c r="M4" s="18"/>
      <c r="N4" s="18"/>
      <c r="O4" s="117">
        <f ca="1">PMT(WACC,20,-NPV(WACC,O9:O28))</f>
        <v>25.658055817770123</v>
      </c>
      <c r="Q4" s="193"/>
      <c r="R4" s="186">
        <f ca="1">PMT(WACC,20,-NPV(WACC,R9:R28))</f>
        <v>26.914312816531385</v>
      </c>
    </row>
    <row r="5" spans="2:18" ht="15" thickBot="1" x14ac:dyDescent="0.35">
      <c r="B5" s="16" t="s">
        <v>312</v>
      </c>
      <c r="C5" s="20">
        <f>PMT(WACC,20,-C4)/AVERAGE(C9:C28)</f>
        <v>28.998805659005313</v>
      </c>
      <c r="D5" s="63"/>
      <c r="E5" s="35"/>
      <c r="F5" s="33"/>
      <c r="G5" s="39"/>
      <c r="H5" s="42"/>
      <c r="I5" s="35"/>
      <c r="K5" s="11"/>
      <c r="M5" s="18"/>
      <c r="N5" s="18"/>
    </row>
    <row r="6" spans="2:18" x14ac:dyDescent="0.3">
      <c r="C6" s="58"/>
      <c r="H6" s="19"/>
      <c r="J6" s="11"/>
      <c r="O6"/>
    </row>
    <row r="7" spans="2:18" x14ac:dyDescent="0.3">
      <c r="B7" s="95" t="s">
        <v>336</v>
      </c>
      <c r="M7" s="89"/>
      <c r="N7" s="92"/>
      <c r="O7"/>
    </row>
    <row r="8" spans="2:18" s="22" customFormat="1" ht="87" thickBot="1" x14ac:dyDescent="0.35">
      <c r="B8" s="22" t="s">
        <v>313</v>
      </c>
      <c r="C8" s="45" t="s">
        <v>324</v>
      </c>
      <c r="D8" s="45" t="s">
        <v>337</v>
      </c>
      <c r="E8" s="22" t="s">
        <v>314</v>
      </c>
      <c r="F8" s="45" t="s">
        <v>338</v>
      </c>
      <c r="G8" s="22" t="s">
        <v>315</v>
      </c>
      <c r="H8" s="45" t="s">
        <v>339</v>
      </c>
      <c r="I8" s="22" t="s">
        <v>316</v>
      </c>
      <c r="J8" s="22" t="s">
        <v>317</v>
      </c>
      <c r="K8" s="22" t="s">
        <v>318</v>
      </c>
      <c r="M8" s="110" t="s">
        <v>358</v>
      </c>
      <c r="N8" s="110" t="s">
        <v>359</v>
      </c>
      <c r="O8" s="118" t="s">
        <v>412</v>
      </c>
      <c r="Q8" s="110" t="s">
        <v>413</v>
      </c>
      <c r="R8" s="118" t="s">
        <v>414</v>
      </c>
    </row>
    <row r="9" spans="2:18" ht="15" thickTop="1" x14ac:dyDescent="0.3">
      <c r="B9">
        <v>2018</v>
      </c>
      <c r="C9" s="23">
        <f>Generat!C6</f>
        <v>277190.168366</v>
      </c>
      <c r="D9" s="23">
        <f>SUMIFS(ExcessSalesMWh,Year,$B9)</f>
        <v>133456.898953</v>
      </c>
      <c r="E9" s="23">
        <f>SUMIFS(OffsetPurchases,Year,$B9)</f>
        <v>143733.27065900003</v>
      </c>
      <c r="F9" s="8">
        <f>H9/D9</f>
        <v>14.924759023056932</v>
      </c>
      <c r="G9" s="49">
        <f>I9/E9</f>
        <v>22.100425802485312</v>
      </c>
      <c r="H9" s="48">
        <f t="shared" ref="H9:H28" si="0">SUMIFS(ColstripACValue,Year,$B9)</f>
        <v>1991812.0568379839</v>
      </c>
      <c r="I9" s="48">
        <f t="shared" ref="I9:I28" si="1">SUMIFS(OffsetPurchasesValue,Year,$B9)</f>
        <v>3176566.483547769</v>
      </c>
      <c r="J9" s="50">
        <f>H9+I9</f>
        <v>5168378.5403857529</v>
      </c>
      <c r="K9" s="24">
        <f>J9/C9</f>
        <v>18.645605545292867</v>
      </c>
      <c r="L9" s="11"/>
      <c r="M9" s="111">
        <f>-'Regulation Cost'!C5</f>
        <v>-0.35151883495774128</v>
      </c>
      <c r="N9" s="119">
        <f ca="1">-'Rev Req'!C49</f>
        <v>-2.8394245176266972</v>
      </c>
      <c r="O9" s="120">
        <f ca="1">+Table1[[#This Row],[Average Avoided Cost ($/MWh)]]+M9+N9</f>
        <v>15.45466219270843</v>
      </c>
      <c r="Q9" s="189">
        <f>-'Rev Req'!F49</f>
        <v>0</v>
      </c>
      <c r="R9" s="120">
        <f ca="1">+O9+Q9</f>
        <v>15.45466219270843</v>
      </c>
    </row>
    <row r="10" spans="2:18" x14ac:dyDescent="0.3">
      <c r="B10" s="47">
        <f>+B9+1</f>
        <v>2019</v>
      </c>
      <c r="C10" s="23">
        <f>Generat!C7</f>
        <v>277190.12340299995</v>
      </c>
      <c r="D10" s="23">
        <f t="shared" ref="D10:D28" si="2">SUMIFS(ExcessSalesMWh,Year,$B10)</f>
        <v>117258.33125399998</v>
      </c>
      <c r="E10" s="23">
        <f t="shared" ref="E10:E28" si="3">SUMIFS(OffsetPurchases,Year,$B10)</f>
        <v>159931.78865599999</v>
      </c>
      <c r="F10" s="8">
        <f t="shared" ref="F10:G28" si="4">H10/D10</f>
        <v>16.193315125350697</v>
      </c>
      <c r="G10" s="7">
        <f t="shared" si="4"/>
        <v>24.223707640451664</v>
      </c>
      <c r="H10" s="9">
        <f t="shared" si="0"/>
        <v>1898801.10906878</v>
      </c>
      <c r="I10" s="9">
        <f t="shared" si="1"/>
        <v>3874140.8908174476</v>
      </c>
      <c r="J10" s="19">
        <f t="shared" ref="J10:J28" si="5">H10+I10</f>
        <v>5772941.9998862278</v>
      </c>
      <c r="K10" s="24">
        <f t="shared" ref="K10:K28" si="6">J10/C10</f>
        <v>20.826651141148663</v>
      </c>
      <c r="L10" s="34"/>
      <c r="M10" s="157">
        <f>-'Regulation Cost'!C6</f>
        <v>-0.38442039819885548</v>
      </c>
      <c r="N10" s="112">
        <f ca="1">+N9</f>
        <v>-2.8394245176266972</v>
      </c>
      <c r="O10" s="184">
        <f ca="1">+Table1[[#This Row],[Average Avoided Cost ($/MWh)]]+M10+N10</f>
        <v>17.602806225323111</v>
      </c>
      <c r="Q10" s="190">
        <v>1.38</v>
      </c>
      <c r="R10" s="184">
        <f t="shared" ref="R10:R28" ca="1" si="7">+O10+Q10</f>
        <v>18.98280622532311</v>
      </c>
    </row>
    <row r="11" spans="2:18" x14ac:dyDescent="0.3">
      <c r="B11" s="96">
        <f t="shared" ref="B11:B28" si="8">+B10+1</f>
        <v>2020</v>
      </c>
      <c r="C11" s="23">
        <f>Generat!C8</f>
        <v>277190.14977999998</v>
      </c>
      <c r="D11" s="23">
        <f t="shared" si="2"/>
        <v>137262.90703899998</v>
      </c>
      <c r="E11" s="23">
        <f t="shared" si="3"/>
        <v>139927.244981</v>
      </c>
      <c r="F11" s="8">
        <f t="shared" si="4"/>
        <v>17.989745969244353</v>
      </c>
      <c r="G11" s="7">
        <f t="shared" si="4"/>
        <v>26.884792783390353</v>
      </c>
      <c r="H11" s="9">
        <f t="shared" si="0"/>
        <v>2469324.8286316125</v>
      </c>
      <c r="I11" s="9">
        <f t="shared" si="1"/>
        <v>3761914.9860648825</v>
      </c>
      <c r="J11" s="19">
        <f t="shared" si="5"/>
        <v>6231239.8146964945</v>
      </c>
      <c r="K11" s="24">
        <f t="shared" si="6"/>
        <v>22.480018931560515</v>
      </c>
      <c r="L11" s="34"/>
      <c r="M11" s="111">
        <f>-'Regulation Cost'!C7</f>
        <v>-0.41894762264601937</v>
      </c>
      <c r="N11" s="111">
        <f t="shared" ref="N11:N28" ca="1" si="9">+N10</f>
        <v>-2.8394245176266972</v>
      </c>
      <c r="O11" s="120">
        <f ca="1">+Table1[[#This Row],[Average Avoided Cost ($/MWh)]]+M11+N11</f>
        <v>19.2216467912878</v>
      </c>
      <c r="Q11" s="191">
        <f t="shared" ref="Q11:Q28" si="10">+Q10</f>
        <v>1.38</v>
      </c>
      <c r="R11" s="120">
        <f t="shared" ca="1" si="7"/>
        <v>20.601646791287799</v>
      </c>
    </row>
    <row r="12" spans="2:18" x14ac:dyDescent="0.3">
      <c r="B12" s="96">
        <f t="shared" si="8"/>
        <v>2021</v>
      </c>
      <c r="C12" s="23">
        <f>Generat!C9</f>
        <v>277190.14137500001</v>
      </c>
      <c r="D12" s="23">
        <f t="shared" si="2"/>
        <v>128689.94089999997</v>
      </c>
      <c r="E12" s="23">
        <f t="shared" si="3"/>
        <v>148500.20994600002</v>
      </c>
      <c r="F12" s="8">
        <f t="shared" si="4"/>
        <v>18.173495474019123</v>
      </c>
      <c r="G12" s="7">
        <f t="shared" si="4"/>
        <v>28.0960803711111</v>
      </c>
      <c r="H12" s="9">
        <f t="shared" si="0"/>
        <v>2338746.0584979379</v>
      </c>
      <c r="I12" s="9">
        <f t="shared" si="1"/>
        <v>4172273.8337696884</v>
      </c>
      <c r="J12" s="19">
        <f t="shared" si="5"/>
        <v>6511019.8922676258</v>
      </c>
      <c r="K12" s="24">
        <f t="shared" si="6"/>
        <v>23.489363149676795</v>
      </c>
      <c r="L12" s="34"/>
      <c r="M12" s="157">
        <f>-'Regulation Cost'!C8</f>
        <v>-0.43966471920295491</v>
      </c>
      <c r="N12" s="112">
        <f t="shared" ca="1" si="9"/>
        <v>-2.8394245176266972</v>
      </c>
      <c r="O12" s="184">
        <f ca="1">+Table1[[#This Row],[Average Avoided Cost ($/MWh)]]+M12+N12</f>
        <v>20.210273912847143</v>
      </c>
      <c r="Q12" s="190">
        <f t="shared" si="10"/>
        <v>1.38</v>
      </c>
      <c r="R12" s="184">
        <f t="shared" ca="1" si="7"/>
        <v>21.590273912847142</v>
      </c>
    </row>
    <row r="13" spans="2:18" x14ac:dyDescent="0.3">
      <c r="B13" s="96">
        <f t="shared" si="8"/>
        <v>2022</v>
      </c>
      <c r="C13" s="23">
        <f>Generat!C10</f>
        <v>277190.18986899999</v>
      </c>
      <c r="D13" s="23">
        <f t="shared" si="2"/>
        <v>110211.46191299999</v>
      </c>
      <c r="E13" s="23">
        <f t="shared" si="3"/>
        <v>166978.73119000002</v>
      </c>
      <c r="F13" s="8">
        <f t="shared" si="4"/>
        <v>21.040611481791622</v>
      </c>
      <c r="G13" s="7">
        <f t="shared" si="4"/>
        <v>28.688300908315622</v>
      </c>
      <c r="H13" s="9">
        <f t="shared" si="0"/>
        <v>2318916.5509517076</v>
      </c>
      <c r="I13" s="9">
        <f t="shared" si="1"/>
        <v>4790336.0856674677</v>
      </c>
      <c r="J13" s="19">
        <f>H13+I13</f>
        <v>7109252.6366191749</v>
      </c>
      <c r="K13" s="24">
        <f t="shared" si="6"/>
        <v>25.647562202612601</v>
      </c>
      <c r="L13" s="34"/>
      <c r="M13" s="111">
        <f>-'Regulation Cost'!C9</f>
        <v>-0.455283585657073</v>
      </c>
      <c r="N13" s="111">
        <f t="shared" ca="1" si="9"/>
        <v>-2.8394245176266972</v>
      </c>
      <c r="O13" s="120">
        <f ca="1">+Table1[[#This Row],[Average Avoided Cost ($/MWh)]]+M13+N13</f>
        <v>22.35285409932883</v>
      </c>
      <c r="Q13" s="191">
        <f t="shared" si="10"/>
        <v>1.38</v>
      </c>
      <c r="R13" s="120">
        <f t="shared" ca="1" si="7"/>
        <v>23.732854099328829</v>
      </c>
    </row>
    <row r="14" spans="2:18" x14ac:dyDescent="0.3">
      <c r="B14" s="96">
        <f t="shared" si="8"/>
        <v>2023</v>
      </c>
      <c r="C14" s="23">
        <f>Generat!C11</f>
        <v>277190.185222</v>
      </c>
      <c r="D14" s="23">
        <f t="shared" si="2"/>
        <v>106002.32854299998</v>
      </c>
      <c r="E14" s="23">
        <f t="shared" si="3"/>
        <v>171187.85622800005</v>
      </c>
      <c r="F14" s="8">
        <f t="shared" si="4"/>
        <v>23.265753931738036</v>
      </c>
      <c r="G14" s="7">
        <f t="shared" si="4"/>
        <v>30.723623583925562</v>
      </c>
      <c r="H14" s="9">
        <f t="shared" si="0"/>
        <v>2466224.092072689</v>
      </c>
      <c r="I14" s="9">
        <f t="shared" si="1"/>
        <v>5259511.2568882406</v>
      </c>
      <c r="J14" s="19">
        <f t="shared" si="5"/>
        <v>7725735.3489609296</v>
      </c>
      <c r="K14" s="24">
        <f t="shared" si="6"/>
        <v>27.871604987649302</v>
      </c>
      <c r="L14" s="34"/>
      <c r="M14" s="157">
        <f>-'Regulation Cost'!C10</f>
        <v>-0.48351439807685376</v>
      </c>
      <c r="N14" s="112">
        <f t="shared" ca="1" si="9"/>
        <v>-2.8394245176266972</v>
      </c>
      <c r="O14" s="184">
        <f ca="1">+Table1[[#This Row],[Average Avoided Cost ($/MWh)]]+M14+N14</f>
        <v>24.548666071945753</v>
      </c>
      <c r="Q14" s="190">
        <f t="shared" si="10"/>
        <v>1.38</v>
      </c>
      <c r="R14" s="184">
        <f t="shared" ca="1" si="7"/>
        <v>25.928666071945752</v>
      </c>
    </row>
    <row r="15" spans="2:18" x14ac:dyDescent="0.3">
      <c r="B15" s="96">
        <f t="shared" si="8"/>
        <v>2024</v>
      </c>
      <c r="C15" s="23">
        <f>Generat!C12</f>
        <v>277190.19122399995</v>
      </c>
      <c r="D15" s="23">
        <f t="shared" si="2"/>
        <v>115785.72945500001</v>
      </c>
      <c r="E15" s="23">
        <f t="shared" si="3"/>
        <v>161404.462329</v>
      </c>
      <c r="F15" s="8">
        <f t="shared" si="4"/>
        <v>23.378660770676493</v>
      </c>
      <c r="G15" s="7">
        <f t="shared" si="4"/>
        <v>32.525780388041369</v>
      </c>
      <c r="H15" s="9">
        <f t="shared" si="0"/>
        <v>2706915.2910137703</v>
      </c>
      <c r="I15" s="9">
        <f t="shared" si="1"/>
        <v>5249806.0953629501</v>
      </c>
      <c r="J15" s="19">
        <f t="shared" si="5"/>
        <v>7956721.3863767199</v>
      </c>
      <c r="K15" s="24">
        <f t="shared" si="6"/>
        <v>28.704916834329175</v>
      </c>
      <c r="L15" s="34"/>
      <c r="M15" s="111">
        <f>-'Regulation Cost'!C11</f>
        <v>-0.50574757832700712</v>
      </c>
      <c r="N15" s="111">
        <f t="shared" ca="1" si="9"/>
        <v>-2.8394245176266972</v>
      </c>
      <c r="O15" s="120">
        <f ca="1">+Table1[[#This Row],[Average Avoided Cost ($/MWh)]]+M15+N15</f>
        <v>25.359744738375472</v>
      </c>
      <c r="Q15" s="191">
        <f t="shared" si="10"/>
        <v>1.38</v>
      </c>
      <c r="R15" s="120">
        <f t="shared" ca="1" si="7"/>
        <v>26.739744738375471</v>
      </c>
    </row>
    <row r="16" spans="2:18" x14ac:dyDescent="0.3">
      <c r="B16" s="96">
        <f t="shared" si="8"/>
        <v>2025</v>
      </c>
      <c r="C16" s="23">
        <f>Generat!C13</f>
        <v>277190.17136699997</v>
      </c>
      <c r="D16" s="23">
        <f t="shared" si="2"/>
        <v>94700.774767999988</v>
      </c>
      <c r="E16" s="23">
        <f t="shared" si="3"/>
        <v>182489.40114100001</v>
      </c>
      <c r="F16" s="8">
        <f t="shared" si="4"/>
        <v>24.179638696077046</v>
      </c>
      <c r="G16" s="7">
        <f t="shared" si="4"/>
        <v>33.885117316873746</v>
      </c>
      <c r="H16" s="9">
        <f t="shared" si="0"/>
        <v>2289830.5181288091</v>
      </c>
      <c r="I16" s="9">
        <f t="shared" si="1"/>
        <v>6183674.7667488186</v>
      </c>
      <c r="J16" s="19">
        <f t="shared" si="5"/>
        <v>8473505.2848776281</v>
      </c>
      <c r="K16" s="24">
        <f t="shared" si="6"/>
        <v>30.56928477329992</v>
      </c>
      <c r="L16" s="34"/>
      <c r="M16" s="157">
        <f>-'Regulation Cost'!C12</f>
        <v>-0.53000902564153651</v>
      </c>
      <c r="N16" s="112">
        <f t="shared" ca="1" si="9"/>
        <v>-2.8394245176266972</v>
      </c>
      <c r="O16" s="184">
        <f ca="1">+Table1[[#This Row],[Average Avoided Cost ($/MWh)]]+M16+N16</f>
        <v>27.199851230031687</v>
      </c>
      <c r="Q16" s="190">
        <f t="shared" si="10"/>
        <v>1.38</v>
      </c>
      <c r="R16" s="184">
        <f t="shared" ca="1" si="7"/>
        <v>28.579851230031686</v>
      </c>
    </row>
    <row r="17" spans="2:18" x14ac:dyDescent="0.3">
      <c r="B17" s="96">
        <f t="shared" si="8"/>
        <v>2026</v>
      </c>
      <c r="C17" s="23">
        <f>Generat!C14</f>
        <v>277190.23987799999</v>
      </c>
      <c r="D17" s="23">
        <f t="shared" si="2"/>
        <v>97947.288026000009</v>
      </c>
      <c r="E17" s="23">
        <f t="shared" si="3"/>
        <v>179242.94811</v>
      </c>
      <c r="F17" s="8">
        <f t="shared" si="4"/>
        <v>24.989124143515301</v>
      </c>
      <c r="G17" s="7">
        <f t="shared" si="4"/>
        <v>34.449713455140433</v>
      </c>
      <c r="H17" s="9">
        <f t="shared" si="0"/>
        <v>2447616.9400023641</v>
      </c>
      <c r="I17" s="9">
        <f t="shared" si="1"/>
        <v>6174868.2012441056</v>
      </c>
      <c r="J17" s="19">
        <f t="shared" si="5"/>
        <v>8622485.1412464697</v>
      </c>
      <c r="K17" s="24">
        <f t="shared" si="6"/>
        <v>31.106741510961903</v>
      </c>
      <c r="L17" s="34"/>
      <c r="M17" s="111">
        <f>-'Regulation Cost'!C13</f>
        <v>-0.54012369486111111</v>
      </c>
      <c r="N17" s="111">
        <f t="shared" ca="1" si="9"/>
        <v>-2.8394245176266972</v>
      </c>
      <c r="O17" s="120">
        <f ca="1">+Table1[[#This Row],[Average Avoided Cost ($/MWh)]]+M17+N17</f>
        <v>27.727193298474095</v>
      </c>
      <c r="Q17" s="191">
        <f t="shared" si="10"/>
        <v>1.38</v>
      </c>
      <c r="R17" s="120">
        <f t="shared" ca="1" si="7"/>
        <v>29.107193298474094</v>
      </c>
    </row>
    <row r="18" spans="2:18" x14ac:dyDescent="0.3">
      <c r="B18" s="96">
        <f t="shared" si="8"/>
        <v>2027</v>
      </c>
      <c r="C18" s="23">
        <f>Generat!C15</f>
        <v>277190.256979</v>
      </c>
      <c r="D18" s="23">
        <f t="shared" si="2"/>
        <v>83765.349861999988</v>
      </c>
      <c r="E18" s="23">
        <f t="shared" si="3"/>
        <v>193424.90703</v>
      </c>
      <c r="F18" s="8">
        <f t="shared" si="4"/>
        <v>26.111423417878289</v>
      </c>
      <c r="G18" s="7">
        <f t="shared" si="4"/>
        <v>34.416294957628772</v>
      </c>
      <c r="H18" s="9">
        <f t="shared" si="0"/>
        <v>2187232.5179933943</v>
      </c>
      <c r="I18" s="9">
        <f t="shared" si="1"/>
        <v>6656968.6524964031</v>
      </c>
      <c r="J18" s="19">
        <f t="shared" si="5"/>
        <v>8844201.1704897974</v>
      </c>
      <c r="K18" s="24">
        <f t="shared" si="6"/>
        <v>31.906609080996077</v>
      </c>
      <c r="L18" s="34"/>
      <c r="M18" s="157">
        <f>-'Regulation Cost'!C14</f>
        <v>-0.54013930610867877</v>
      </c>
      <c r="N18" s="112">
        <f t="shared" ca="1" si="9"/>
        <v>-2.8394245176266972</v>
      </c>
      <c r="O18" s="184">
        <f ca="1">+Table1[[#This Row],[Average Avoided Cost ($/MWh)]]+M18+N18</f>
        <v>28.527045257260703</v>
      </c>
      <c r="Q18" s="190">
        <f t="shared" si="10"/>
        <v>1.38</v>
      </c>
      <c r="R18" s="184">
        <f t="shared" ca="1" si="7"/>
        <v>29.907045257260702</v>
      </c>
    </row>
    <row r="19" spans="2:18" x14ac:dyDescent="0.3">
      <c r="B19" s="96">
        <f t="shared" si="8"/>
        <v>2028</v>
      </c>
      <c r="C19" s="23">
        <f>Generat!C16</f>
        <v>277190.19668599998</v>
      </c>
      <c r="D19" s="23">
        <f t="shared" si="2"/>
        <v>67952.019818999994</v>
      </c>
      <c r="E19" s="23">
        <f t="shared" si="3"/>
        <v>209238.17672299995</v>
      </c>
      <c r="F19" s="8">
        <f t="shared" si="4"/>
        <v>28.818344660586565</v>
      </c>
      <c r="G19" s="7">
        <f t="shared" si="4"/>
        <v>34.494304696881279</v>
      </c>
      <c r="H19" s="9">
        <f t="shared" si="0"/>
        <v>1958264.7275269509</v>
      </c>
      <c r="I19" s="9">
        <f t="shared" si="1"/>
        <v>7217525.422103052</v>
      </c>
      <c r="J19" s="19">
        <f t="shared" si="5"/>
        <v>9175790.1496300027</v>
      </c>
      <c r="K19" s="24">
        <f t="shared" si="6"/>
        <v>33.102866765610415</v>
      </c>
      <c r="L19" s="34"/>
      <c r="M19" s="111">
        <f>-'Regulation Cost'!C15</f>
        <v>-0.54584278950834542</v>
      </c>
      <c r="N19" s="111">
        <f t="shared" ca="1" si="9"/>
        <v>-2.8394245176266972</v>
      </c>
      <c r="O19" s="120">
        <f ca="1">+Table1[[#This Row],[Average Avoided Cost ($/MWh)]]+M19+N19</f>
        <v>29.71759945847537</v>
      </c>
      <c r="Q19" s="191">
        <f t="shared" si="10"/>
        <v>1.38</v>
      </c>
      <c r="R19" s="120">
        <f t="shared" ca="1" si="7"/>
        <v>31.097599458475369</v>
      </c>
    </row>
    <row r="20" spans="2:18" x14ac:dyDescent="0.3">
      <c r="B20" s="96">
        <f t="shared" si="8"/>
        <v>2029</v>
      </c>
      <c r="C20" s="23">
        <f>Generat!C17</f>
        <v>277190.13531599997</v>
      </c>
      <c r="D20" s="23">
        <f t="shared" si="2"/>
        <v>70862.286277000007</v>
      </c>
      <c r="E20" s="23">
        <f t="shared" si="3"/>
        <v>206327.85926999999</v>
      </c>
      <c r="F20" s="8">
        <f t="shared" si="4"/>
        <v>27.714926026258869</v>
      </c>
      <c r="G20" s="7">
        <f t="shared" si="4"/>
        <v>35.06577352771216</v>
      </c>
      <c r="H20" s="9">
        <f t="shared" si="0"/>
        <v>1963943.0222186341</v>
      </c>
      <c r="I20" s="9">
        <f t="shared" si="1"/>
        <v>7235045.9856194854</v>
      </c>
      <c r="J20" s="19">
        <f t="shared" si="5"/>
        <v>9198989.0078381188</v>
      </c>
      <c r="K20" s="24">
        <f t="shared" si="6"/>
        <v>33.186567037644267</v>
      </c>
      <c r="L20" s="34"/>
      <c r="M20" s="157">
        <f>-'Regulation Cost'!C16</f>
        <v>-0.55181285923609469</v>
      </c>
      <c r="N20" s="112">
        <f t="shared" ca="1" si="9"/>
        <v>-2.8394245176266972</v>
      </c>
      <c r="O20" s="184">
        <f ca="1">+Table1[[#This Row],[Average Avoided Cost ($/MWh)]]+M20+N20</f>
        <v>29.795329660781476</v>
      </c>
      <c r="Q20" s="190">
        <f t="shared" si="10"/>
        <v>1.38</v>
      </c>
      <c r="R20" s="184">
        <f t="shared" ca="1" si="7"/>
        <v>31.175329660781475</v>
      </c>
    </row>
    <row r="21" spans="2:18" x14ac:dyDescent="0.3">
      <c r="B21" s="96">
        <f t="shared" si="8"/>
        <v>2030</v>
      </c>
      <c r="C21" s="23">
        <f>Generat!C18</f>
        <v>277190.154339</v>
      </c>
      <c r="D21" s="23">
        <f t="shared" si="2"/>
        <v>63675.284629000002</v>
      </c>
      <c r="E21" s="23">
        <f t="shared" si="3"/>
        <v>213514.86923500005</v>
      </c>
      <c r="F21" s="8">
        <f t="shared" si="4"/>
        <v>27.974111904146991</v>
      </c>
      <c r="G21" s="7">
        <f t="shared" si="4"/>
        <v>35.77395347278614</v>
      </c>
      <c r="H21" s="9">
        <f t="shared" si="0"/>
        <v>1781259.5377400569</v>
      </c>
      <c r="I21" s="9">
        <f t="shared" si="1"/>
        <v>7638270.9977609087</v>
      </c>
      <c r="J21" s="19">
        <f t="shared" si="5"/>
        <v>9419530.535500966</v>
      </c>
      <c r="K21" s="24">
        <f t="shared" si="6"/>
        <v>33.982197376249523</v>
      </c>
      <c r="L21" s="34"/>
      <c r="M21" s="111">
        <f>-'Regulation Cost'!C17</f>
        <v>-0.56116302549463637</v>
      </c>
      <c r="N21" s="111">
        <f t="shared" ca="1" si="9"/>
        <v>-2.8394245176266972</v>
      </c>
      <c r="O21" s="120">
        <f ca="1">+Table1[[#This Row],[Average Avoided Cost ($/MWh)]]+M21+N21</f>
        <v>30.581609833128191</v>
      </c>
      <c r="Q21" s="191">
        <f t="shared" si="10"/>
        <v>1.38</v>
      </c>
      <c r="R21" s="120">
        <f t="shared" ca="1" si="7"/>
        <v>31.96160983312819</v>
      </c>
    </row>
    <row r="22" spans="2:18" x14ac:dyDescent="0.3">
      <c r="B22" s="96">
        <f t="shared" si="8"/>
        <v>2031</v>
      </c>
      <c r="C22" s="23">
        <f>Generat!C19</f>
        <v>277190.14943400002</v>
      </c>
      <c r="D22" s="23">
        <f t="shared" si="2"/>
        <v>55600.079057999996</v>
      </c>
      <c r="E22" s="23">
        <f t="shared" si="3"/>
        <v>221590.07287900001</v>
      </c>
      <c r="F22" s="8">
        <f t="shared" si="4"/>
        <v>28.728724292400226</v>
      </c>
      <c r="G22" s="7">
        <f t="shared" si="4"/>
        <v>36.564685192643736</v>
      </c>
      <c r="H22" s="9">
        <f t="shared" si="0"/>
        <v>1597319.3418929377</v>
      </c>
      <c r="I22" s="9">
        <f t="shared" si="1"/>
        <v>8102371.2566356175</v>
      </c>
      <c r="J22" s="19">
        <f t="shared" si="5"/>
        <v>9699690.5985285547</v>
      </c>
      <c r="K22" s="24">
        <f t="shared" si="6"/>
        <v>34.992912332326895</v>
      </c>
      <c r="L22" s="34"/>
      <c r="M22" s="157">
        <f>-'Regulation Cost'!C18</f>
        <v>-0.57567677994987976</v>
      </c>
      <c r="N22" s="112">
        <f t="shared" ca="1" si="9"/>
        <v>-2.8394245176266972</v>
      </c>
      <c r="O22" s="184">
        <f ca="1">+Table1[[#This Row],[Average Avoided Cost ($/MWh)]]+M22+N22</f>
        <v>31.577811034750319</v>
      </c>
      <c r="Q22" s="190">
        <f t="shared" si="10"/>
        <v>1.38</v>
      </c>
      <c r="R22" s="184">
        <f t="shared" ca="1" si="7"/>
        <v>32.957811034750321</v>
      </c>
    </row>
    <row r="23" spans="2:18" x14ac:dyDescent="0.3">
      <c r="B23" s="96">
        <f t="shared" si="8"/>
        <v>2032</v>
      </c>
      <c r="C23" s="23">
        <f>Generat!C20</f>
        <v>277190.10607600003</v>
      </c>
      <c r="D23" s="23">
        <f t="shared" si="2"/>
        <v>48680.550543999998</v>
      </c>
      <c r="E23" s="23">
        <f t="shared" si="3"/>
        <v>228509.55970099999</v>
      </c>
      <c r="F23" s="8">
        <f t="shared" si="4"/>
        <v>30.92523128727095</v>
      </c>
      <c r="G23" s="7">
        <f t="shared" si="4"/>
        <v>38.316111354744315</v>
      </c>
      <c r="H23" s="9">
        <f t="shared" si="0"/>
        <v>1505457.2847648836</v>
      </c>
      <c r="I23" s="9">
        <f t="shared" si="1"/>
        <v>8755597.73512711</v>
      </c>
      <c r="J23" s="19">
        <f t="shared" si="5"/>
        <v>10261055.019891994</v>
      </c>
      <c r="K23" s="24">
        <f t="shared" si="6"/>
        <v>37.018114265155688</v>
      </c>
      <c r="L23" s="34"/>
      <c r="M23" s="111">
        <f>-'Regulation Cost'!C19</f>
        <v>-0.60167854524087261</v>
      </c>
      <c r="N23" s="111">
        <f t="shared" ca="1" si="9"/>
        <v>-2.8394245176266972</v>
      </c>
      <c r="O23" s="120">
        <f ca="1">+Table1[[#This Row],[Average Avoided Cost ($/MWh)]]+M23+N23</f>
        <v>33.577011202288119</v>
      </c>
      <c r="Q23" s="191">
        <f t="shared" si="10"/>
        <v>1.38</v>
      </c>
      <c r="R23" s="120">
        <f t="shared" ca="1" si="7"/>
        <v>34.957011202288122</v>
      </c>
    </row>
    <row r="24" spans="2:18" x14ac:dyDescent="0.3">
      <c r="B24" s="96">
        <f t="shared" si="8"/>
        <v>2033</v>
      </c>
      <c r="C24" s="23">
        <f>Generat!C21</f>
        <v>277190.21912000002</v>
      </c>
      <c r="D24" s="23">
        <f t="shared" si="2"/>
        <v>53715.569285999991</v>
      </c>
      <c r="E24" s="23">
        <f t="shared" si="3"/>
        <v>223474.64538999999</v>
      </c>
      <c r="F24" s="8">
        <f t="shared" si="4"/>
        <v>30.707032863228523</v>
      </c>
      <c r="G24" s="7">
        <f t="shared" si="4"/>
        <v>39.455000505178624</v>
      </c>
      <c r="H24" s="9">
        <f t="shared" si="0"/>
        <v>1649445.7513322304</v>
      </c>
      <c r="I24" s="9">
        <f t="shared" si="1"/>
        <v>8817192.246757064</v>
      </c>
      <c r="J24" s="19">
        <f t="shared" si="5"/>
        <v>10466637.998089295</v>
      </c>
      <c r="K24" s="24">
        <f t="shared" si="6"/>
        <v>37.759766673289874</v>
      </c>
      <c r="L24" s="34"/>
      <c r="M24" s="157">
        <f>-'Regulation Cost'!C20</f>
        <v>-0.62083362070146042</v>
      </c>
      <c r="N24" s="112">
        <f t="shared" ca="1" si="9"/>
        <v>-2.8394245176266972</v>
      </c>
      <c r="O24" s="184">
        <f ca="1">+Table1[[#This Row],[Average Avoided Cost ($/MWh)]]+M24+N24</f>
        <v>34.299508534961717</v>
      </c>
      <c r="Q24" s="190">
        <f t="shared" si="10"/>
        <v>1.38</v>
      </c>
      <c r="R24" s="184">
        <f t="shared" ca="1" si="7"/>
        <v>35.67950853496172</v>
      </c>
    </row>
    <row r="25" spans="2:18" x14ac:dyDescent="0.3">
      <c r="B25" s="96">
        <f t="shared" si="8"/>
        <v>2034</v>
      </c>
      <c r="C25" s="23">
        <f>Generat!C22</f>
        <v>277190.15061700001</v>
      </c>
      <c r="D25" s="23">
        <f t="shared" si="2"/>
        <v>44391.49801599999</v>
      </c>
      <c r="E25" s="23">
        <f t="shared" si="3"/>
        <v>232798.65534500001</v>
      </c>
      <c r="F25" s="8">
        <f t="shared" si="4"/>
        <v>30.925803115751357</v>
      </c>
      <c r="G25" s="7">
        <f t="shared" si="4"/>
        <v>40.704187947674022</v>
      </c>
      <c r="H25" s="9">
        <f t="shared" si="0"/>
        <v>1372842.7276560827</v>
      </c>
      <c r="I25" s="9">
        <f t="shared" si="1"/>
        <v>9475880.2211286686</v>
      </c>
      <c r="J25" s="19">
        <f t="shared" si="5"/>
        <v>10848722.948784752</v>
      </c>
      <c r="K25" s="24">
        <f t="shared" si="6"/>
        <v>39.138197820653019</v>
      </c>
      <c r="L25" s="34"/>
      <c r="M25" s="111">
        <f>-'Regulation Cost'!C21</f>
        <v>-0.64023922307277659</v>
      </c>
      <c r="N25" s="111">
        <f t="shared" ca="1" si="9"/>
        <v>-2.8394245176266972</v>
      </c>
      <c r="O25" s="120">
        <f ca="1">+Table1[[#This Row],[Average Avoided Cost ($/MWh)]]+M25+N25</f>
        <v>35.658534079953547</v>
      </c>
      <c r="Q25" s="191">
        <f t="shared" si="10"/>
        <v>1.38</v>
      </c>
      <c r="R25" s="120">
        <f t="shared" ca="1" si="7"/>
        <v>37.03853407995355</v>
      </c>
    </row>
    <row r="26" spans="2:18" x14ac:dyDescent="0.3">
      <c r="B26" s="96">
        <f t="shared" si="8"/>
        <v>2035</v>
      </c>
      <c r="C26" s="23">
        <f>Generat!C23</f>
        <v>277190.106187</v>
      </c>
      <c r="D26" s="23">
        <f t="shared" si="2"/>
        <v>46644.940413999982</v>
      </c>
      <c r="E26" s="23">
        <f t="shared" si="3"/>
        <v>230545.15662000002</v>
      </c>
      <c r="F26" s="8">
        <f t="shared" si="4"/>
        <v>31.221841673153868</v>
      </c>
      <c r="G26" s="7">
        <f t="shared" si="4"/>
        <v>41.778950229678266</v>
      </c>
      <c r="H26" s="9">
        <f t="shared" si="0"/>
        <v>1456340.9444596036</v>
      </c>
      <c r="I26" s="9">
        <f t="shared" si="1"/>
        <v>9631934.6241203621</v>
      </c>
      <c r="J26" s="19">
        <f t="shared" si="5"/>
        <v>11088275.568579966</v>
      </c>
      <c r="K26" s="24">
        <f t="shared" si="6"/>
        <v>40.002421879731571</v>
      </c>
      <c r="L26" s="34"/>
      <c r="M26" s="157">
        <f>-'Regulation Cost'!C22</f>
        <v>-0.65436546005251062</v>
      </c>
      <c r="N26" s="112">
        <f t="shared" ca="1" si="9"/>
        <v>-2.8394245176266972</v>
      </c>
      <c r="O26" s="184">
        <f ca="1">+Table1[[#This Row],[Average Avoided Cost ($/MWh)]]+M26+N26</f>
        <v>36.508631902052365</v>
      </c>
      <c r="Q26" s="190">
        <f t="shared" si="10"/>
        <v>1.38</v>
      </c>
      <c r="R26" s="184">
        <f t="shared" ca="1" si="7"/>
        <v>37.888631902052367</v>
      </c>
    </row>
    <row r="27" spans="2:18" x14ac:dyDescent="0.3">
      <c r="B27" s="96">
        <f t="shared" si="8"/>
        <v>2036</v>
      </c>
      <c r="C27" s="23">
        <f>Generat!C24</f>
        <v>277190.20794699999</v>
      </c>
      <c r="D27" s="23">
        <f t="shared" si="2"/>
        <v>43568.682519999995</v>
      </c>
      <c r="E27" s="23">
        <f t="shared" si="3"/>
        <v>233613.94263200005</v>
      </c>
      <c r="F27" s="8">
        <f t="shared" si="4"/>
        <v>32.493070383226318</v>
      </c>
      <c r="G27" s="7">
        <f t="shared" si="4"/>
        <v>42.055141567664549</v>
      </c>
      <c r="H27" s="9">
        <f t="shared" si="0"/>
        <v>1415680.267626802</v>
      </c>
      <c r="I27" s="9">
        <f t="shared" si="1"/>
        <v>9824667.4295690265</v>
      </c>
      <c r="J27" s="19">
        <f t="shared" si="5"/>
        <v>11240347.697195828</v>
      </c>
      <c r="K27" s="24">
        <f t="shared" si="6"/>
        <v>40.551027326856484</v>
      </c>
      <c r="L27" s="34"/>
      <c r="M27" s="111">
        <f>-'Regulation Cost'!C23</f>
        <v>-0.65964878427720797</v>
      </c>
      <c r="N27" s="111">
        <f t="shared" ca="1" si="9"/>
        <v>-2.8394245176266972</v>
      </c>
      <c r="O27" s="120">
        <f ca="1">+Table1[[#This Row],[Average Avoided Cost ($/MWh)]]+M27+N27</f>
        <v>37.051954024952579</v>
      </c>
      <c r="Q27" s="191">
        <f t="shared" si="10"/>
        <v>1.38</v>
      </c>
      <c r="R27" s="120">
        <f t="shared" ca="1" si="7"/>
        <v>38.431954024952582</v>
      </c>
    </row>
    <row r="28" spans="2:18" ht="15" thickBot="1" x14ac:dyDescent="0.35">
      <c r="B28" s="96">
        <f t="shared" si="8"/>
        <v>2037</v>
      </c>
      <c r="C28" s="23">
        <f>Generat!C25</f>
        <v>277190.17381000001</v>
      </c>
      <c r="D28" s="23">
        <f t="shared" si="2"/>
        <v>42615.535590000007</v>
      </c>
      <c r="E28" s="23">
        <f t="shared" si="3"/>
        <v>234545.78452599994</v>
      </c>
      <c r="F28" s="8">
        <f t="shared" si="4"/>
        <v>32.380267973386822</v>
      </c>
      <c r="G28" s="7">
        <f t="shared" si="4"/>
        <v>43.229614120680367</v>
      </c>
      <c r="H28" s="9">
        <f t="shared" si="0"/>
        <v>1379902.4622336035</v>
      </c>
      <c r="I28" s="9">
        <f t="shared" si="1"/>
        <v>10139323.758691221</v>
      </c>
      <c r="J28" s="19">
        <f t="shared" si="5"/>
        <v>11519226.220924824</v>
      </c>
      <c r="K28" s="24">
        <f t="shared" si="6"/>
        <v>41.557123265201589</v>
      </c>
      <c r="L28" s="34"/>
      <c r="M28" s="157">
        <f>-'Regulation Cost'!C24</f>
        <v>-0.67665794810442847</v>
      </c>
      <c r="N28" s="112">
        <f t="shared" ca="1" si="9"/>
        <v>-2.8394245176266972</v>
      </c>
      <c r="O28" s="184">
        <f ca="1">+Table1[[#This Row],[Average Avoided Cost ($/MWh)]]+M28+N28</f>
        <v>38.041040799470466</v>
      </c>
      <c r="Q28" s="190">
        <f t="shared" si="10"/>
        <v>1.38</v>
      </c>
      <c r="R28" s="184">
        <f t="shared" ca="1" si="7"/>
        <v>39.421040799470468</v>
      </c>
    </row>
    <row r="29" spans="2:18" ht="15.6" thickTop="1" thickBot="1" x14ac:dyDescent="0.35">
      <c r="B29" s="18"/>
      <c r="C29" s="107"/>
      <c r="D29" s="107"/>
      <c r="E29" s="107"/>
      <c r="F29" s="51"/>
      <c r="G29" s="108"/>
      <c r="H29" s="109"/>
      <c r="I29" s="109"/>
      <c r="J29" s="52"/>
      <c r="K29" s="108"/>
      <c r="L29" s="34"/>
      <c r="M29" s="113"/>
      <c r="N29" s="113"/>
      <c r="O29" s="121"/>
      <c r="Q29" s="113"/>
      <c r="R29" s="121"/>
    </row>
    <row r="30" spans="2:18" x14ac:dyDescent="0.3">
      <c r="C30" s="9"/>
      <c r="D30" s="9"/>
      <c r="E30" s="9"/>
      <c r="F30" s="19"/>
      <c r="G30" s="19"/>
      <c r="H30" s="19"/>
      <c r="K30" s="9"/>
      <c r="L30" s="34"/>
    </row>
    <row r="31" spans="2:18" x14ac:dyDescent="0.3">
      <c r="C31" s="9"/>
      <c r="D31" s="9"/>
      <c r="E31" s="9"/>
      <c r="G31" s="9"/>
      <c r="H31" s="9"/>
      <c r="I31" s="10"/>
      <c r="J31" s="11"/>
      <c r="K31" s="19"/>
      <c r="L31" s="34"/>
    </row>
    <row r="32" spans="2:18" x14ac:dyDescent="0.3">
      <c r="C32" s="9"/>
      <c r="D32" s="9"/>
      <c r="E32" s="9"/>
      <c r="G32" s="9"/>
      <c r="H32" s="9"/>
      <c r="I32" s="10"/>
      <c r="J32" s="11"/>
      <c r="K32" s="19"/>
      <c r="L32" s="34"/>
    </row>
    <row r="33" spans="2:15" x14ac:dyDescent="0.3">
      <c r="C33" s="9"/>
      <c r="D33" s="9"/>
      <c r="E33" s="9"/>
      <c r="G33" s="9"/>
      <c r="H33" s="9"/>
      <c r="I33" s="10"/>
      <c r="J33" s="11"/>
      <c r="K33" s="19"/>
      <c r="L33" s="34"/>
    </row>
    <row r="34" spans="2:15" s="43" customFormat="1" x14ac:dyDescent="0.3">
      <c r="B34"/>
      <c r="C34" s="9"/>
      <c r="D34" s="9"/>
      <c r="E34" s="9"/>
      <c r="F34"/>
      <c r="G34" s="9"/>
      <c r="H34" s="9"/>
      <c r="I34" s="9"/>
      <c r="J34" s="9"/>
      <c r="K34" s="19"/>
      <c r="L34" s="34"/>
      <c r="M34" s="96"/>
      <c r="N34" s="96"/>
      <c r="O34" s="96"/>
    </row>
    <row r="35" spans="2:15" x14ac:dyDescent="0.3">
      <c r="C35" s="9"/>
      <c r="D35" s="9"/>
      <c r="E35" s="9"/>
      <c r="G35" s="9"/>
      <c r="H35" s="9"/>
      <c r="I35" s="9"/>
      <c r="J35" s="9"/>
      <c r="K35" s="19"/>
      <c r="L35" s="9"/>
    </row>
    <row r="36" spans="2:15" x14ac:dyDescent="0.3">
      <c r="C36" s="9"/>
      <c r="D36" s="9"/>
      <c r="E36" s="9"/>
      <c r="G36" s="9"/>
      <c r="H36" s="9"/>
      <c r="I36" s="9"/>
      <c r="J36" s="9"/>
      <c r="K36" s="19"/>
      <c r="L36" s="19"/>
    </row>
    <row r="37" spans="2:15" x14ac:dyDescent="0.3">
      <c r="C37" s="9"/>
      <c r="D37" s="9"/>
      <c r="E37" s="9"/>
      <c r="G37" s="9"/>
      <c r="H37" s="9"/>
      <c r="I37" s="9"/>
      <c r="J37" s="9"/>
      <c r="K37" s="19"/>
      <c r="L37" s="19"/>
    </row>
    <row r="38" spans="2:15" x14ac:dyDescent="0.3">
      <c r="C38" s="9"/>
      <c r="D38" s="9"/>
      <c r="E38" s="9"/>
      <c r="G38" s="9"/>
      <c r="H38" s="9"/>
      <c r="I38" s="9"/>
      <c r="J38" s="9"/>
      <c r="K38" s="19"/>
      <c r="L38" s="19"/>
    </row>
    <row r="39" spans="2:15" x14ac:dyDescent="0.3">
      <c r="C39" s="9"/>
      <c r="D39" s="9"/>
      <c r="E39" s="9"/>
      <c r="G39" s="9"/>
      <c r="H39" s="9"/>
      <c r="I39" s="9"/>
      <c r="J39" s="9"/>
      <c r="K39" s="19"/>
      <c r="L39" s="19"/>
    </row>
    <row r="40" spans="2:15" x14ac:dyDescent="0.3">
      <c r="C40" s="9"/>
      <c r="D40" s="9"/>
      <c r="E40" s="9"/>
      <c r="G40" s="9"/>
      <c r="H40" s="9"/>
      <c r="I40" s="9"/>
      <c r="J40" s="9"/>
      <c r="K40" s="19"/>
      <c r="L40" s="19"/>
    </row>
    <row r="41" spans="2:15" x14ac:dyDescent="0.3">
      <c r="C41" s="9"/>
      <c r="D41" s="9"/>
      <c r="E41" s="9"/>
      <c r="G41" s="9"/>
      <c r="H41" s="9"/>
      <c r="I41" s="9"/>
      <c r="J41" s="9"/>
      <c r="K41" s="19"/>
      <c r="L41" s="19"/>
    </row>
    <row r="42" spans="2:15" x14ac:dyDescent="0.3">
      <c r="C42" s="9"/>
      <c r="D42" s="9"/>
      <c r="E42" s="9"/>
      <c r="G42" s="9"/>
      <c r="H42" s="9"/>
      <c r="I42" s="9"/>
      <c r="J42" s="9"/>
      <c r="K42" s="19"/>
      <c r="L42" s="19"/>
    </row>
    <row r="43" spans="2:15" x14ac:dyDescent="0.3">
      <c r="C43" s="9"/>
      <c r="D43" s="9"/>
      <c r="E43" s="9"/>
      <c r="G43" s="9"/>
      <c r="H43" s="9"/>
      <c r="I43" s="9"/>
      <c r="J43" s="9"/>
      <c r="K43" s="19"/>
      <c r="L43" s="19"/>
    </row>
    <row r="44" spans="2:15" x14ac:dyDescent="0.3">
      <c r="C44" s="9"/>
      <c r="D44" s="9"/>
      <c r="E44" s="9"/>
      <c r="G44" s="9"/>
      <c r="H44" s="9"/>
      <c r="I44" s="9"/>
      <c r="J44" s="9"/>
      <c r="K44" s="19"/>
      <c r="L44" s="19"/>
    </row>
    <row r="45" spans="2:15" x14ac:dyDescent="0.3">
      <c r="C45" s="9"/>
      <c r="D45" s="9"/>
      <c r="E45" s="9"/>
      <c r="G45" s="9"/>
      <c r="H45" s="9"/>
      <c r="I45" s="9"/>
      <c r="J45" s="9"/>
      <c r="K45" s="19"/>
      <c r="L45" s="19"/>
    </row>
    <row r="46" spans="2:15" x14ac:dyDescent="0.3">
      <c r="C46" s="9"/>
      <c r="D46" s="9"/>
      <c r="E46" s="9"/>
      <c r="G46" s="9"/>
      <c r="H46" s="9"/>
      <c r="I46" s="9"/>
      <c r="J46" s="9"/>
      <c r="K46" s="19"/>
      <c r="L46" s="19"/>
    </row>
    <row r="47" spans="2:15" x14ac:dyDescent="0.3">
      <c r="C47" s="9"/>
      <c r="D47" s="9"/>
      <c r="E47" s="9"/>
      <c r="G47" s="9"/>
      <c r="H47" s="9"/>
      <c r="I47" s="9"/>
      <c r="J47" s="9"/>
      <c r="K47" s="19"/>
      <c r="L47" s="19"/>
    </row>
    <row r="48" spans="2:15" x14ac:dyDescent="0.3">
      <c r="C48" s="9"/>
      <c r="D48" s="9"/>
      <c r="E48" s="9"/>
      <c r="G48" s="9"/>
      <c r="H48" s="9"/>
      <c r="I48" s="9"/>
      <c r="J48" s="9"/>
      <c r="K48" s="19"/>
      <c r="L48" s="19"/>
    </row>
    <row r="49" spans="3:12" x14ac:dyDescent="0.3">
      <c r="C49" s="9"/>
      <c r="D49" s="9"/>
      <c r="E49" s="9"/>
      <c r="G49" s="9"/>
      <c r="H49" s="9"/>
      <c r="I49" s="9"/>
      <c r="J49" s="9"/>
      <c r="K49" s="19"/>
      <c r="L49" s="19"/>
    </row>
    <row r="50" spans="3:12" x14ac:dyDescent="0.3">
      <c r="C50" s="9"/>
      <c r="D50" s="9"/>
      <c r="E50" s="9"/>
      <c r="G50" s="9"/>
      <c r="H50" s="9"/>
      <c r="I50" s="9"/>
      <c r="J50" s="9"/>
      <c r="K50" s="19"/>
      <c r="L50" s="19"/>
    </row>
    <row r="51" spans="3:12" x14ac:dyDescent="0.3">
      <c r="C51" s="9"/>
      <c r="D51" s="9"/>
      <c r="E51" s="9"/>
      <c r="G51" s="9"/>
      <c r="H51" s="9"/>
      <c r="I51" s="9"/>
      <c r="J51" s="9"/>
      <c r="K51" s="19"/>
      <c r="L51" s="19"/>
    </row>
    <row r="52" spans="3:12" x14ac:dyDescent="0.3">
      <c r="C52" s="9"/>
      <c r="D52" s="9"/>
      <c r="E52" s="9"/>
      <c r="G52" s="9"/>
      <c r="H52" s="9"/>
      <c r="I52" s="9"/>
      <c r="J52" s="9"/>
      <c r="K52" s="19"/>
      <c r="L52" s="19"/>
    </row>
    <row r="53" spans="3:12" x14ac:dyDescent="0.3">
      <c r="C53" s="9"/>
      <c r="D53" s="9"/>
      <c r="E53" s="9"/>
      <c r="G53" s="9"/>
      <c r="H53" s="9"/>
      <c r="I53" s="9"/>
      <c r="J53" s="9"/>
      <c r="K53" s="19"/>
      <c r="L53" s="19"/>
    </row>
    <row r="54" spans="3:12" x14ac:dyDescent="0.3">
      <c r="C54" s="9"/>
      <c r="D54" s="9"/>
      <c r="E54" s="9"/>
      <c r="G54" s="9"/>
      <c r="H54" s="9"/>
      <c r="I54" s="9"/>
      <c r="J54" s="9"/>
      <c r="K54" s="19"/>
      <c r="L54" s="19"/>
    </row>
    <row r="55" spans="3:12" x14ac:dyDescent="0.3">
      <c r="C55" s="9"/>
      <c r="D55" s="9"/>
      <c r="E55" s="9"/>
      <c r="G55" s="9"/>
      <c r="H55" s="9"/>
      <c r="I55" s="9"/>
      <c r="J55" s="9"/>
      <c r="K55" s="19"/>
      <c r="L55" s="19"/>
    </row>
    <row r="56" spans="3:12" x14ac:dyDescent="0.3">
      <c r="C56" s="9"/>
      <c r="D56" s="9"/>
      <c r="E56" s="9"/>
      <c r="G56" s="9"/>
      <c r="H56" s="9"/>
      <c r="I56" s="9"/>
      <c r="J56" s="9"/>
      <c r="K56" s="19"/>
      <c r="L56" s="19"/>
    </row>
    <row r="57" spans="3:12" x14ac:dyDescent="0.3">
      <c r="C57" s="9"/>
      <c r="D57" s="9"/>
      <c r="E57" s="9"/>
      <c r="G57" s="9"/>
      <c r="H57" s="9"/>
      <c r="I57" s="9"/>
      <c r="J57" s="9"/>
      <c r="K57" s="19"/>
      <c r="L57" s="19"/>
    </row>
    <row r="58" spans="3:12" x14ac:dyDescent="0.3">
      <c r="C58" s="9"/>
      <c r="D58" s="9"/>
      <c r="E58" s="9"/>
      <c r="F58" s="19"/>
      <c r="G58" s="19"/>
      <c r="H58" s="19"/>
      <c r="K58" s="9"/>
      <c r="L58" s="19"/>
    </row>
    <row r="59" spans="3:12" x14ac:dyDescent="0.3">
      <c r="C59" s="9"/>
      <c r="D59" s="9"/>
      <c r="E59" s="9"/>
      <c r="F59" s="19"/>
      <c r="G59" s="19"/>
      <c r="H59" s="19"/>
      <c r="K59" s="9"/>
      <c r="L59" s="19"/>
    </row>
    <row r="60" spans="3:12" x14ac:dyDescent="0.3">
      <c r="C60" s="9"/>
      <c r="D60" s="9"/>
      <c r="E60" s="9"/>
      <c r="F60" s="19"/>
      <c r="G60" s="19"/>
      <c r="H60" s="19"/>
      <c r="K60" s="9"/>
      <c r="L60" s="19"/>
    </row>
    <row r="61" spans="3:12" x14ac:dyDescent="0.3">
      <c r="C61" s="9"/>
      <c r="D61" s="9"/>
      <c r="E61" s="9"/>
      <c r="F61" s="19"/>
      <c r="G61" s="19"/>
      <c r="H61" s="19"/>
      <c r="K61" s="9"/>
      <c r="L61" s="19"/>
    </row>
    <row r="62" spans="3:12" ht="15.75" customHeight="1" x14ac:dyDescent="0.3">
      <c r="C62" s="9"/>
      <c r="D62" s="9"/>
      <c r="E62" s="9"/>
      <c r="F62" s="19"/>
      <c r="G62" s="19"/>
      <c r="H62" s="19"/>
      <c r="K62" s="9"/>
      <c r="L62" s="19"/>
    </row>
    <row r="63" spans="3:12" x14ac:dyDescent="0.3">
      <c r="C63" s="9"/>
      <c r="D63" s="9"/>
      <c r="E63" s="9"/>
      <c r="F63" s="19"/>
      <c r="G63" s="19"/>
      <c r="H63" s="19"/>
      <c r="K63" s="9"/>
      <c r="L63" s="9"/>
    </row>
    <row r="64" spans="3:12" x14ac:dyDescent="0.3">
      <c r="C64" s="9"/>
      <c r="D64" s="9"/>
      <c r="E64" s="9"/>
      <c r="F64" s="19"/>
      <c r="G64" s="19"/>
      <c r="H64" s="19"/>
      <c r="K64" s="9"/>
      <c r="L64" s="9"/>
    </row>
    <row r="65" spans="3:12" x14ac:dyDescent="0.3">
      <c r="C65" s="9"/>
      <c r="D65" s="9"/>
      <c r="E65" s="9"/>
      <c r="F65" s="19"/>
      <c r="G65" s="19"/>
      <c r="H65" s="19"/>
      <c r="K65" s="9"/>
      <c r="L65" s="9"/>
    </row>
    <row r="66" spans="3:12" x14ac:dyDescent="0.3">
      <c r="C66" s="9"/>
      <c r="D66" s="9"/>
      <c r="E66" s="9"/>
      <c r="F66" s="19"/>
      <c r="G66" s="19"/>
      <c r="H66" s="19"/>
      <c r="K66" s="9"/>
      <c r="L66" s="9"/>
    </row>
    <row r="67" spans="3:12" x14ac:dyDescent="0.3">
      <c r="C67" s="9"/>
      <c r="D67" s="9"/>
      <c r="E67" s="9"/>
      <c r="F67" s="19"/>
      <c r="G67" s="19"/>
      <c r="H67" s="19"/>
      <c r="K67" s="9"/>
      <c r="L67" s="9"/>
    </row>
    <row r="68" spans="3:12" x14ac:dyDescent="0.3">
      <c r="C68" s="9"/>
      <c r="D68" s="9"/>
      <c r="E68" s="9"/>
      <c r="F68" s="19"/>
      <c r="G68" s="19"/>
      <c r="H68" s="19"/>
      <c r="K68" s="9"/>
      <c r="L68" s="9"/>
    </row>
    <row r="69" spans="3:12" x14ac:dyDescent="0.3">
      <c r="C69" s="9"/>
      <c r="D69" s="9"/>
      <c r="E69" s="9"/>
      <c r="F69" s="19"/>
      <c r="G69" s="19"/>
      <c r="H69" s="19"/>
      <c r="K69" s="9"/>
      <c r="L69" s="9"/>
    </row>
    <row r="70" spans="3:12" x14ac:dyDescent="0.3">
      <c r="C70" s="9"/>
      <c r="D70" s="9"/>
      <c r="E70" s="9"/>
      <c r="F70" s="19"/>
      <c r="G70" s="19"/>
      <c r="H70" s="19"/>
      <c r="K70" s="9"/>
      <c r="L70" s="9"/>
    </row>
    <row r="71" spans="3:12" x14ac:dyDescent="0.3">
      <c r="C71" s="9"/>
      <c r="D71" s="9"/>
      <c r="E71" s="9"/>
      <c r="F71" s="19"/>
      <c r="G71" s="19"/>
      <c r="H71" s="19"/>
      <c r="K71" s="9"/>
      <c r="L71" s="9"/>
    </row>
    <row r="72" spans="3:12" x14ac:dyDescent="0.3">
      <c r="C72" s="9"/>
      <c r="D72" s="9"/>
      <c r="E72" s="9"/>
      <c r="F72" s="19"/>
      <c r="G72" s="19"/>
      <c r="H72" s="19"/>
      <c r="K72" s="9"/>
      <c r="L72" s="9"/>
    </row>
    <row r="73" spans="3:12" x14ac:dyDescent="0.3">
      <c r="C73" s="9"/>
      <c r="D73" s="9"/>
      <c r="E73" s="9"/>
      <c r="F73" s="19"/>
      <c r="G73" s="19"/>
      <c r="H73" s="19"/>
      <c r="K73" s="9"/>
      <c r="L73" s="9"/>
    </row>
    <row r="74" spans="3:12" x14ac:dyDescent="0.3">
      <c r="C74" s="9"/>
      <c r="D74" s="9"/>
      <c r="E74" s="9"/>
      <c r="F74" s="19"/>
      <c r="G74" s="19"/>
      <c r="H74" s="19"/>
      <c r="K74" s="9"/>
      <c r="L74" s="9"/>
    </row>
    <row r="75" spans="3:12" x14ac:dyDescent="0.3">
      <c r="C75" s="9"/>
      <c r="D75" s="9"/>
      <c r="E75" s="9"/>
      <c r="F75" s="19"/>
      <c r="G75" s="19"/>
      <c r="H75" s="19"/>
      <c r="K75" s="9"/>
      <c r="L75" s="9"/>
    </row>
    <row r="76" spans="3:12" x14ac:dyDescent="0.3">
      <c r="C76" s="9"/>
      <c r="D76" s="9"/>
      <c r="E76" s="9"/>
      <c r="F76" s="19"/>
      <c r="G76" s="19"/>
      <c r="H76" s="19"/>
      <c r="K76" s="9"/>
      <c r="L76" s="9"/>
    </row>
    <row r="77" spans="3:12" x14ac:dyDescent="0.3">
      <c r="C77" s="9"/>
      <c r="D77" s="9"/>
      <c r="E77" s="9"/>
      <c r="F77" s="19"/>
      <c r="G77" s="19"/>
      <c r="H77" s="19"/>
      <c r="K77" s="9"/>
      <c r="L77" s="9"/>
    </row>
    <row r="78" spans="3:12" x14ac:dyDescent="0.3">
      <c r="C78" s="9"/>
      <c r="D78" s="9"/>
      <c r="E78" s="9"/>
      <c r="F78" s="19"/>
      <c r="G78" s="19"/>
      <c r="H78" s="19"/>
      <c r="K78" s="9"/>
      <c r="L78" s="9"/>
    </row>
    <row r="79" spans="3:12" x14ac:dyDescent="0.3">
      <c r="C79" s="9"/>
      <c r="D79" s="9"/>
      <c r="E79" s="9"/>
      <c r="F79" s="19"/>
      <c r="G79" s="19"/>
      <c r="H79" s="19"/>
      <c r="K79" s="9"/>
      <c r="L79" s="9"/>
    </row>
    <row r="80" spans="3:12" x14ac:dyDescent="0.3">
      <c r="C80" s="9"/>
      <c r="D80" s="9"/>
      <c r="E80" s="9"/>
      <c r="F80" s="19"/>
      <c r="G80" s="19"/>
      <c r="H80" s="19"/>
      <c r="K80" s="9"/>
      <c r="L80" s="9"/>
    </row>
    <row r="81" spans="3:12" x14ac:dyDescent="0.3">
      <c r="C81" s="9"/>
      <c r="D81" s="9"/>
      <c r="E81" s="9"/>
      <c r="F81" s="19"/>
      <c r="G81" s="19"/>
      <c r="H81" s="19"/>
      <c r="K81" s="9"/>
      <c r="L81" s="9"/>
    </row>
    <row r="82" spans="3:12" x14ac:dyDescent="0.3">
      <c r="C82" s="9"/>
      <c r="D82" s="9"/>
      <c r="E82" s="9"/>
      <c r="F82" s="19"/>
      <c r="G82" s="19"/>
      <c r="H82" s="19"/>
      <c r="K82" s="9"/>
      <c r="L82" s="9"/>
    </row>
    <row r="83" spans="3:12" x14ac:dyDescent="0.3">
      <c r="C83" s="9"/>
      <c r="D83" s="9"/>
      <c r="E83" s="9"/>
      <c r="F83" s="19"/>
      <c r="G83" s="19"/>
      <c r="H83" s="19"/>
      <c r="K83" s="9"/>
      <c r="L83" s="9"/>
    </row>
    <row r="84" spans="3:12" x14ac:dyDescent="0.3">
      <c r="C84" s="9"/>
      <c r="D84" s="9"/>
      <c r="E84" s="9"/>
      <c r="F84" s="19"/>
      <c r="G84" s="19"/>
      <c r="H84" s="19"/>
      <c r="K84" s="9"/>
      <c r="L84" s="9"/>
    </row>
    <row r="85" spans="3:12" x14ac:dyDescent="0.3">
      <c r="C85" s="9"/>
      <c r="D85" s="9"/>
      <c r="E85" s="9"/>
      <c r="F85" s="19"/>
      <c r="G85" s="19"/>
      <c r="H85" s="19"/>
      <c r="K85" s="9"/>
      <c r="L85" s="9"/>
    </row>
    <row r="86" spans="3:12" x14ac:dyDescent="0.3">
      <c r="C86" s="9"/>
      <c r="D86" s="9"/>
      <c r="E86" s="9"/>
      <c r="F86" s="19"/>
      <c r="G86" s="19"/>
      <c r="H86" s="19"/>
      <c r="K86" s="9"/>
      <c r="L86" s="9"/>
    </row>
    <row r="87" spans="3:12" x14ac:dyDescent="0.3">
      <c r="C87" s="9"/>
      <c r="D87" s="9"/>
      <c r="E87" s="9"/>
      <c r="F87" s="19"/>
      <c r="G87" s="19"/>
      <c r="H87" s="19"/>
      <c r="K87" s="9"/>
      <c r="L87" s="9"/>
    </row>
    <row r="88" spans="3:12" x14ac:dyDescent="0.3">
      <c r="C88" s="9"/>
      <c r="D88" s="9"/>
      <c r="E88" s="9"/>
      <c r="F88" s="19"/>
      <c r="G88" s="19"/>
      <c r="H88" s="19"/>
      <c r="K88" s="9"/>
      <c r="L88" s="9"/>
    </row>
    <row r="89" spans="3:12" x14ac:dyDescent="0.3">
      <c r="C89" s="9"/>
      <c r="D89" s="9"/>
      <c r="E89" s="9"/>
      <c r="F89" s="19"/>
      <c r="G89" s="19"/>
      <c r="H89" s="19"/>
      <c r="K89" s="9"/>
      <c r="L89" s="9"/>
    </row>
    <row r="90" spans="3:12" x14ac:dyDescent="0.3">
      <c r="C90" s="9"/>
      <c r="D90" s="9"/>
      <c r="E90" s="9"/>
      <c r="F90" s="19"/>
      <c r="G90" s="19"/>
      <c r="H90" s="19"/>
      <c r="K90" s="9"/>
      <c r="L90" s="9"/>
    </row>
    <row r="91" spans="3:12" x14ac:dyDescent="0.3">
      <c r="C91" s="9"/>
      <c r="D91" s="9"/>
      <c r="E91" s="9"/>
      <c r="F91" s="19"/>
      <c r="G91" s="19"/>
      <c r="H91" s="19"/>
      <c r="K91" s="9"/>
      <c r="L91" s="9"/>
    </row>
    <row r="92" spans="3:12" x14ac:dyDescent="0.3">
      <c r="C92" s="9"/>
      <c r="D92" s="9"/>
      <c r="E92" s="9"/>
      <c r="F92" s="19"/>
      <c r="G92" s="19"/>
      <c r="H92" s="19"/>
      <c r="K92" s="9"/>
      <c r="L92" s="9"/>
    </row>
    <row r="93" spans="3:12" x14ac:dyDescent="0.3">
      <c r="C93" s="9"/>
      <c r="D93" s="9"/>
      <c r="E93" s="9"/>
      <c r="F93" s="19"/>
      <c r="G93" s="19"/>
      <c r="H93" s="19"/>
      <c r="K93" s="9"/>
      <c r="L93" s="9"/>
    </row>
    <row r="94" spans="3:12" x14ac:dyDescent="0.3">
      <c r="C94" s="9"/>
      <c r="D94" s="9"/>
      <c r="E94" s="9"/>
      <c r="F94" s="19"/>
      <c r="G94" s="19"/>
      <c r="H94" s="19"/>
      <c r="K94" s="9"/>
      <c r="L94" s="9"/>
    </row>
    <row r="95" spans="3:12" x14ac:dyDescent="0.3">
      <c r="C95" s="9"/>
      <c r="D95" s="9"/>
      <c r="E95" s="9"/>
      <c r="F95" s="19"/>
      <c r="G95" s="19"/>
      <c r="H95" s="19"/>
      <c r="K95" s="9"/>
      <c r="L95" s="9"/>
    </row>
    <row r="96" spans="3:12" x14ac:dyDescent="0.3">
      <c r="C96" s="9"/>
      <c r="D96" s="9"/>
      <c r="E96" s="9"/>
      <c r="F96" s="19"/>
      <c r="G96" s="19"/>
      <c r="H96" s="19"/>
      <c r="K96" s="9"/>
      <c r="L96" s="9"/>
    </row>
    <row r="97" spans="3:12" x14ac:dyDescent="0.3">
      <c r="C97" s="9"/>
      <c r="D97" s="9"/>
      <c r="E97" s="9"/>
      <c r="F97" s="19"/>
      <c r="G97" s="19"/>
      <c r="H97" s="19"/>
      <c r="K97" s="9"/>
      <c r="L97" s="9"/>
    </row>
    <row r="98" spans="3:12" x14ac:dyDescent="0.3">
      <c r="C98" s="9"/>
      <c r="D98" s="9"/>
      <c r="E98" s="9"/>
      <c r="F98" s="19"/>
      <c r="G98" s="19"/>
      <c r="H98" s="19"/>
      <c r="K98" s="9"/>
      <c r="L98" s="9"/>
    </row>
    <row r="99" spans="3:12" x14ac:dyDescent="0.3">
      <c r="C99" s="9"/>
      <c r="D99" s="9"/>
      <c r="E99" s="9"/>
      <c r="F99" s="19"/>
      <c r="G99" s="19"/>
      <c r="H99" s="19"/>
      <c r="K99" s="9"/>
      <c r="L99" s="9"/>
    </row>
    <row r="100" spans="3:12" x14ac:dyDescent="0.3">
      <c r="C100" s="9"/>
      <c r="D100" s="9"/>
      <c r="E100" s="9"/>
      <c r="F100" s="19"/>
      <c r="G100" s="19"/>
      <c r="H100" s="19"/>
      <c r="K100" s="9"/>
      <c r="L100" s="9"/>
    </row>
    <row r="101" spans="3:12" x14ac:dyDescent="0.3">
      <c r="C101" s="9"/>
      <c r="D101" s="9"/>
      <c r="E101" s="9"/>
      <c r="F101" s="19"/>
      <c r="G101" s="19"/>
      <c r="H101" s="19"/>
      <c r="K101" s="9"/>
      <c r="L101" s="9"/>
    </row>
    <row r="102" spans="3:12" x14ac:dyDescent="0.3">
      <c r="C102" s="9"/>
      <c r="D102" s="9"/>
      <c r="E102" s="9"/>
      <c r="F102" s="19"/>
      <c r="G102" s="19"/>
      <c r="H102" s="19"/>
      <c r="K102" s="9"/>
      <c r="L102" s="9"/>
    </row>
    <row r="103" spans="3:12" x14ac:dyDescent="0.3">
      <c r="C103" s="9"/>
      <c r="D103" s="9"/>
      <c r="E103" s="9"/>
      <c r="F103" s="19"/>
      <c r="G103" s="19"/>
      <c r="H103" s="19"/>
      <c r="K103" s="9"/>
      <c r="L103" s="9"/>
    </row>
    <row r="104" spans="3:12" x14ac:dyDescent="0.3">
      <c r="C104" s="9"/>
      <c r="D104" s="9"/>
      <c r="E104" s="9"/>
      <c r="F104" s="19"/>
      <c r="G104" s="19"/>
      <c r="H104" s="19"/>
      <c r="K104" s="9"/>
      <c r="L104" s="9"/>
    </row>
    <row r="105" spans="3:12" x14ac:dyDescent="0.3">
      <c r="L105" s="9"/>
    </row>
    <row r="106" spans="3:12" x14ac:dyDescent="0.3">
      <c r="L106" s="9"/>
    </row>
    <row r="107" spans="3:12" x14ac:dyDescent="0.3">
      <c r="L107" s="9"/>
    </row>
    <row r="108" spans="3:12" x14ac:dyDescent="0.3">
      <c r="L108" s="9"/>
    </row>
    <row r="109" spans="3:12" x14ac:dyDescent="0.3">
      <c r="L109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workbookViewId="0">
      <selection activeCell="E9" sqref="E9"/>
    </sheetView>
  </sheetViews>
  <sheetFormatPr defaultColWidth="9.109375" defaultRowHeight="14.4" x14ac:dyDescent="0.3"/>
  <cols>
    <col min="1" max="1" width="13.33203125" style="208" customWidth="1"/>
    <col min="2" max="2" width="21.5546875" style="208" customWidth="1"/>
    <col min="3" max="3" width="15.44140625" style="208" customWidth="1"/>
    <col min="4" max="4" width="9.109375" style="208"/>
    <col min="5" max="5" width="17.33203125" style="208" bestFit="1" customWidth="1"/>
    <col min="6" max="16384" width="9.109375" style="208"/>
  </cols>
  <sheetData>
    <row r="2" spans="1:5" s="203" customFormat="1" ht="24" customHeight="1" x14ac:dyDescent="0.2">
      <c r="A2" s="201" t="s">
        <v>743</v>
      </c>
      <c r="B2" s="201"/>
      <c r="C2" s="202"/>
      <c r="D2" s="202"/>
      <c r="E2" s="202"/>
    </row>
    <row r="3" spans="1:5" s="203" customFormat="1" ht="24" customHeight="1" x14ac:dyDescent="0.2">
      <c r="A3" s="201" t="s">
        <v>744</v>
      </c>
      <c r="B3" s="201" t="s">
        <v>745</v>
      </c>
      <c r="C3" s="201" t="s">
        <v>746</v>
      </c>
      <c r="D3" s="201" t="s">
        <v>747</v>
      </c>
      <c r="E3" s="201" t="s">
        <v>748</v>
      </c>
    </row>
    <row r="4" spans="1:5" s="203" customFormat="1" ht="19.649999999999999" customHeight="1" x14ac:dyDescent="0.2">
      <c r="A4" s="204">
        <v>42544</v>
      </c>
      <c r="B4" s="205" t="s">
        <v>749</v>
      </c>
      <c r="C4" s="205" t="s">
        <v>750</v>
      </c>
      <c r="D4" s="206">
        <v>42522</v>
      </c>
      <c r="E4" s="207">
        <v>28.4</v>
      </c>
    </row>
    <row r="5" spans="1:5" s="203" customFormat="1" ht="19.649999999999999" customHeight="1" x14ac:dyDescent="0.2">
      <c r="A5" s="204">
        <v>42544</v>
      </c>
      <c r="B5" s="205" t="s">
        <v>749</v>
      </c>
      <c r="C5" s="205" t="s">
        <v>750</v>
      </c>
      <c r="D5" s="206">
        <v>42552</v>
      </c>
      <c r="E5" s="207">
        <v>26.15</v>
      </c>
    </row>
    <row r="6" spans="1:5" s="203" customFormat="1" ht="19.649999999999999" customHeight="1" x14ac:dyDescent="0.2">
      <c r="A6" s="204">
        <v>42544</v>
      </c>
      <c r="B6" s="205" t="s">
        <v>749</v>
      </c>
      <c r="C6" s="205" t="s">
        <v>750</v>
      </c>
      <c r="D6" s="206">
        <v>42583</v>
      </c>
      <c r="E6" s="207">
        <v>28.3</v>
      </c>
    </row>
    <row r="7" spans="1:5" s="203" customFormat="1" ht="19.649999999999999" customHeight="1" x14ac:dyDescent="0.2">
      <c r="A7" s="204">
        <v>42544</v>
      </c>
      <c r="B7" s="205" t="s">
        <v>749</v>
      </c>
      <c r="C7" s="205" t="s">
        <v>750</v>
      </c>
      <c r="D7" s="206">
        <v>42614</v>
      </c>
      <c r="E7" s="207">
        <v>25.45</v>
      </c>
    </row>
    <row r="8" spans="1:5" s="203" customFormat="1" ht="19.649999999999999" customHeight="1" x14ac:dyDescent="0.2">
      <c r="A8" s="204">
        <v>42544</v>
      </c>
      <c r="B8" s="205" t="s">
        <v>749</v>
      </c>
      <c r="C8" s="205" t="s">
        <v>750</v>
      </c>
      <c r="D8" s="206">
        <v>42644</v>
      </c>
      <c r="E8" s="207">
        <v>22.6</v>
      </c>
    </row>
    <row r="9" spans="1:5" s="203" customFormat="1" ht="19.649999999999999" customHeight="1" x14ac:dyDescent="0.2">
      <c r="A9" s="204">
        <v>42544</v>
      </c>
      <c r="B9" s="205" t="s">
        <v>749</v>
      </c>
      <c r="C9" s="205" t="s">
        <v>750</v>
      </c>
      <c r="D9" s="206">
        <v>42675</v>
      </c>
      <c r="E9" s="207">
        <v>22.8</v>
      </c>
    </row>
    <row r="10" spans="1:5" s="203" customFormat="1" ht="19.649999999999999" customHeight="1" x14ac:dyDescent="0.2">
      <c r="A10" s="204">
        <v>42544</v>
      </c>
      <c r="B10" s="205" t="s">
        <v>749</v>
      </c>
      <c r="C10" s="205" t="s">
        <v>750</v>
      </c>
      <c r="D10" s="206">
        <v>42705</v>
      </c>
      <c r="E10" s="207">
        <v>25.3</v>
      </c>
    </row>
    <row r="11" spans="1:5" s="203" customFormat="1" ht="19.649999999999999" customHeight="1" x14ac:dyDescent="0.2">
      <c r="A11" s="204">
        <v>42544</v>
      </c>
      <c r="B11" s="205" t="s">
        <v>749</v>
      </c>
      <c r="C11" s="205" t="s">
        <v>750</v>
      </c>
      <c r="D11" s="206">
        <v>42736</v>
      </c>
      <c r="E11" s="207">
        <v>29.75</v>
      </c>
    </row>
    <row r="12" spans="1:5" s="203" customFormat="1" ht="19.649999999999999" customHeight="1" x14ac:dyDescent="0.2">
      <c r="A12" s="204">
        <v>42544</v>
      </c>
      <c r="B12" s="205" t="s">
        <v>749</v>
      </c>
      <c r="C12" s="205" t="s">
        <v>750</v>
      </c>
      <c r="D12" s="206">
        <v>42767</v>
      </c>
      <c r="E12" s="207">
        <v>28.35</v>
      </c>
    </row>
    <row r="13" spans="1:5" s="203" customFormat="1" ht="19.649999999999999" customHeight="1" x14ac:dyDescent="0.2">
      <c r="A13" s="204">
        <v>42544</v>
      </c>
      <c r="B13" s="205" t="s">
        <v>749</v>
      </c>
      <c r="C13" s="205" t="s">
        <v>750</v>
      </c>
      <c r="D13" s="206">
        <v>42795</v>
      </c>
      <c r="E13" s="207">
        <v>24.1</v>
      </c>
    </row>
    <row r="14" spans="1:5" s="203" customFormat="1" ht="19.649999999999999" customHeight="1" x14ac:dyDescent="0.2">
      <c r="A14" s="204">
        <v>42544</v>
      </c>
      <c r="B14" s="205" t="s">
        <v>749</v>
      </c>
      <c r="C14" s="205" t="s">
        <v>750</v>
      </c>
      <c r="D14" s="206">
        <v>42826</v>
      </c>
      <c r="E14" s="207">
        <v>23.8</v>
      </c>
    </row>
    <row r="15" spans="1:5" s="203" customFormat="1" ht="19.649999999999999" customHeight="1" x14ac:dyDescent="0.2">
      <c r="A15" s="204">
        <v>42544</v>
      </c>
      <c r="B15" s="205" t="s">
        <v>749</v>
      </c>
      <c r="C15" s="205" t="s">
        <v>750</v>
      </c>
      <c r="D15" s="206">
        <v>42856</v>
      </c>
      <c r="E15" s="207">
        <v>23.1</v>
      </c>
    </row>
    <row r="16" spans="1:5" s="203" customFormat="1" ht="19.649999999999999" customHeight="1" x14ac:dyDescent="0.2">
      <c r="A16" s="204">
        <v>42544</v>
      </c>
      <c r="B16" s="205" t="s">
        <v>749</v>
      </c>
      <c r="C16" s="205" t="s">
        <v>750</v>
      </c>
      <c r="D16" s="206">
        <v>42887</v>
      </c>
      <c r="E16" s="207">
        <v>23</v>
      </c>
    </row>
    <row r="17" spans="1:5" s="203" customFormat="1" ht="19.649999999999999" customHeight="1" x14ac:dyDescent="0.2">
      <c r="A17" s="204">
        <v>42544</v>
      </c>
      <c r="B17" s="205" t="s">
        <v>749</v>
      </c>
      <c r="C17" s="205" t="s">
        <v>750</v>
      </c>
      <c r="D17" s="206">
        <v>42917</v>
      </c>
      <c r="E17" s="207">
        <v>28.75</v>
      </c>
    </row>
    <row r="18" spans="1:5" s="203" customFormat="1" ht="19.649999999999999" customHeight="1" x14ac:dyDescent="0.2">
      <c r="A18" s="204">
        <v>42544</v>
      </c>
      <c r="B18" s="205" t="s">
        <v>749</v>
      </c>
      <c r="C18" s="205" t="s">
        <v>750</v>
      </c>
      <c r="D18" s="206">
        <v>42948</v>
      </c>
      <c r="E18" s="207">
        <v>26.75</v>
      </c>
    </row>
    <row r="19" spans="1:5" s="203" customFormat="1" ht="19.649999999999999" customHeight="1" x14ac:dyDescent="0.2">
      <c r="A19" s="204">
        <v>42544</v>
      </c>
      <c r="B19" s="205" t="s">
        <v>749</v>
      </c>
      <c r="C19" s="205" t="s">
        <v>750</v>
      </c>
      <c r="D19" s="206">
        <v>42979</v>
      </c>
      <c r="E19" s="207">
        <v>22.3</v>
      </c>
    </row>
    <row r="20" spans="1:5" s="203" customFormat="1" ht="19.649999999999999" customHeight="1" x14ac:dyDescent="0.2">
      <c r="A20" s="204">
        <v>42544</v>
      </c>
      <c r="B20" s="205" t="s">
        <v>749</v>
      </c>
      <c r="C20" s="205" t="s">
        <v>750</v>
      </c>
      <c r="D20" s="206">
        <v>43009</v>
      </c>
      <c r="E20" s="207">
        <v>20.65</v>
      </c>
    </row>
    <row r="21" spans="1:5" s="203" customFormat="1" ht="19.649999999999999" customHeight="1" x14ac:dyDescent="0.2">
      <c r="A21" s="204">
        <v>42544</v>
      </c>
      <c r="B21" s="205" t="s">
        <v>749</v>
      </c>
      <c r="C21" s="205" t="s">
        <v>750</v>
      </c>
      <c r="D21" s="206">
        <v>43040</v>
      </c>
      <c r="E21" s="207">
        <v>21.25</v>
      </c>
    </row>
    <row r="22" spans="1:5" s="203" customFormat="1" ht="19.649999999999999" customHeight="1" x14ac:dyDescent="0.2">
      <c r="A22" s="204">
        <v>42544</v>
      </c>
      <c r="B22" s="205" t="s">
        <v>749</v>
      </c>
      <c r="C22" s="205" t="s">
        <v>750</v>
      </c>
      <c r="D22" s="206">
        <v>43070</v>
      </c>
      <c r="E22" s="207">
        <v>23.3</v>
      </c>
    </row>
    <row r="23" spans="1:5" s="203" customFormat="1" ht="19.649999999999999" customHeight="1" x14ac:dyDescent="0.2">
      <c r="A23" s="204">
        <v>42544</v>
      </c>
      <c r="B23" s="205" t="s">
        <v>749</v>
      </c>
      <c r="C23" s="205" t="s">
        <v>750</v>
      </c>
      <c r="D23" s="206">
        <v>43101</v>
      </c>
      <c r="E23" s="207">
        <v>34.9</v>
      </c>
    </row>
    <row r="24" spans="1:5" s="203" customFormat="1" ht="19.649999999999999" customHeight="1" x14ac:dyDescent="0.2">
      <c r="A24" s="204">
        <v>42544</v>
      </c>
      <c r="B24" s="205" t="s">
        <v>749</v>
      </c>
      <c r="C24" s="205" t="s">
        <v>750</v>
      </c>
      <c r="D24" s="206">
        <v>43132</v>
      </c>
      <c r="E24" s="207">
        <v>32.6</v>
      </c>
    </row>
    <row r="25" spans="1:5" s="203" customFormat="1" ht="19.649999999999999" customHeight="1" x14ac:dyDescent="0.2">
      <c r="A25" s="204">
        <v>42544</v>
      </c>
      <c r="B25" s="205" t="s">
        <v>749</v>
      </c>
      <c r="C25" s="205" t="s">
        <v>750</v>
      </c>
      <c r="D25" s="206">
        <v>43160</v>
      </c>
      <c r="E25" s="207">
        <v>26.75</v>
      </c>
    </row>
    <row r="26" spans="1:5" s="203" customFormat="1" ht="19.649999999999999" customHeight="1" x14ac:dyDescent="0.2">
      <c r="A26" s="204">
        <v>42544</v>
      </c>
      <c r="B26" s="205" t="s">
        <v>749</v>
      </c>
      <c r="C26" s="205" t="s">
        <v>750</v>
      </c>
      <c r="D26" s="206">
        <v>43191</v>
      </c>
      <c r="E26" s="207">
        <v>24.3</v>
      </c>
    </row>
    <row r="27" spans="1:5" s="203" customFormat="1" ht="19.649999999999999" customHeight="1" x14ac:dyDescent="0.2">
      <c r="A27" s="204">
        <v>42544</v>
      </c>
      <c r="B27" s="205" t="s">
        <v>749</v>
      </c>
      <c r="C27" s="205" t="s">
        <v>750</v>
      </c>
      <c r="D27" s="206">
        <v>43221</v>
      </c>
      <c r="E27" s="207">
        <v>25.4</v>
      </c>
    </row>
    <row r="28" spans="1:5" s="203" customFormat="1" ht="19.649999999999999" customHeight="1" x14ac:dyDescent="0.2">
      <c r="A28" s="204">
        <v>42544</v>
      </c>
      <c r="B28" s="205" t="s">
        <v>749</v>
      </c>
      <c r="C28" s="205" t="s">
        <v>750</v>
      </c>
      <c r="D28" s="206">
        <v>43252</v>
      </c>
      <c r="E28" s="207">
        <v>25.35</v>
      </c>
    </row>
    <row r="29" spans="1:5" s="203" customFormat="1" ht="19.649999999999999" customHeight="1" x14ac:dyDescent="0.2">
      <c r="A29" s="204">
        <v>42544</v>
      </c>
      <c r="B29" s="205" t="s">
        <v>749</v>
      </c>
      <c r="C29" s="205" t="s">
        <v>750</v>
      </c>
      <c r="D29" s="206">
        <v>43282</v>
      </c>
      <c r="E29" s="207">
        <v>32</v>
      </c>
    </row>
    <row r="30" spans="1:5" s="203" customFormat="1" ht="19.649999999999999" customHeight="1" x14ac:dyDescent="0.2">
      <c r="A30" s="204">
        <v>42544</v>
      </c>
      <c r="B30" s="205" t="s">
        <v>749</v>
      </c>
      <c r="C30" s="205" t="s">
        <v>750</v>
      </c>
      <c r="D30" s="206">
        <v>43313</v>
      </c>
      <c r="E30" s="207">
        <v>29</v>
      </c>
    </row>
    <row r="31" spans="1:5" s="203" customFormat="1" ht="19.649999999999999" customHeight="1" x14ac:dyDescent="0.2">
      <c r="A31" s="204">
        <v>42544</v>
      </c>
      <c r="B31" s="205" t="s">
        <v>749</v>
      </c>
      <c r="C31" s="205" t="s">
        <v>750</v>
      </c>
      <c r="D31" s="206">
        <v>43344</v>
      </c>
      <c r="E31" s="207">
        <v>24.65</v>
      </c>
    </row>
    <row r="32" spans="1:5" s="203" customFormat="1" ht="19.649999999999999" customHeight="1" x14ac:dyDescent="0.2">
      <c r="A32" s="204">
        <v>42544</v>
      </c>
      <c r="B32" s="205" t="s">
        <v>749</v>
      </c>
      <c r="C32" s="205" t="s">
        <v>750</v>
      </c>
      <c r="D32" s="206">
        <v>43374</v>
      </c>
      <c r="E32" s="207">
        <v>23.95</v>
      </c>
    </row>
    <row r="33" spans="1:6" s="203" customFormat="1" ht="19.649999999999999" customHeight="1" x14ac:dyDescent="0.2">
      <c r="A33" s="204">
        <v>42544</v>
      </c>
      <c r="B33" s="205" t="s">
        <v>749</v>
      </c>
      <c r="C33" s="205" t="s">
        <v>750</v>
      </c>
      <c r="D33" s="206">
        <v>43405</v>
      </c>
      <c r="E33" s="207">
        <v>24.3</v>
      </c>
    </row>
    <row r="34" spans="1:6" s="203" customFormat="1" ht="19.649999999999999" customHeight="1" x14ac:dyDescent="0.2">
      <c r="A34" s="204">
        <v>42544</v>
      </c>
      <c r="B34" s="205" t="s">
        <v>749</v>
      </c>
      <c r="C34" s="205" t="s">
        <v>750</v>
      </c>
      <c r="D34" s="206">
        <v>43435</v>
      </c>
      <c r="E34" s="207">
        <v>26.3</v>
      </c>
    </row>
    <row r="36" spans="1:6" x14ac:dyDescent="0.3">
      <c r="A36" s="201" t="s">
        <v>744</v>
      </c>
      <c r="B36" s="201" t="s">
        <v>745</v>
      </c>
      <c r="C36" s="201" t="s">
        <v>746</v>
      </c>
      <c r="D36" s="201" t="s">
        <v>747</v>
      </c>
      <c r="E36" s="201" t="s">
        <v>748</v>
      </c>
      <c r="F36" s="203"/>
    </row>
    <row r="37" spans="1:6" s="203" customFormat="1" ht="19.649999999999999" customHeight="1" x14ac:dyDescent="0.2">
      <c r="A37" s="204">
        <v>42544</v>
      </c>
      <c r="B37" s="205" t="s">
        <v>751</v>
      </c>
      <c r="C37" s="205" t="s">
        <v>752</v>
      </c>
      <c r="D37" s="206">
        <v>42522</v>
      </c>
      <c r="E37" s="207">
        <v>17.899999999999999</v>
      </c>
    </row>
    <row r="38" spans="1:6" s="203" customFormat="1" ht="19.649999999999999" customHeight="1" x14ac:dyDescent="0.2">
      <c r="A38" s="204">
        <v>42544</v>
      </c>
      <c r="B38" s="205" t="s">
        <v>751</v>
      </c>
      <c r="C38" s="205" t="s">
        <v>752</v>
      </c>
      <c r="D38" s="206">
        <v>42552</v>
      </c>
      <c r="E38" s="207">
        <v>19.5</v>
      </c>
    </row>
    <row r="39" spans="1:6" s="203" customFormat="1" ht="19.649999999999999" customHeight="1" x14ac:dyDescent="0.2">
      <c r="A39" s="204">
        <v>42544</v>
      </c>
      <c r="B39" s="205" t="s">
        <v>751</v>
      </c>
      <c r="C39" s="205" t="s">
        <v>752</v>
      </c>
      <c r="D39" s="206">
        <v>42583</v>
      </c>
      <c r="E39" s="207">
        <v>18.399999999999999</v>
      </c>
    </row>
    <row r="40" spans="1:6" s="203" customFormat="1" ht="19.649999999999999" customHeight="1" x14ac:dyDescent="0.2">
      <c r="A40" s="204">
        <v>42544</v>
      </c>
      <c r="B40" s="205" t="s">
        <v>751</v>
      </c>
      <c r="C40" s="205" t="s">
        <v>752</v>
      </c>
      <c r="D40" s="206">
        <v>42614</v>
      </c>
      <c r="E40" s="207">
        <v>14.35</v>
      </c>
    </row>
    <row r="41" spans="1:6" s="203" customFormat="1" ht="19.649999999999999" customHeight="1" x14ac:dyDescent="0.2">
      <c r="A41" s="204">
        <v>42544</v>
      </c>
      <c r="B41" s="205" t="s">
        <v>751</v>
      </c>
      <c r="C41" s="205" t="s">
        <v>752</v>
      </c>
      <c r="D41" s="206">
        <v>42644</v>
      </c>
      <c r="E41" s="207">
        <v>14.9</v>
      </c>
    </row>
    <row r="42" spans="1:6" s="203" customFormat="1" ht="19.649999999999999" customHeight="1" x14ac:dyDescent="0.2">
      <c r="A42" s="204">
        <v>42544</v>
      </c>
      <c r="B42" s="205" t="s">
        <v>751</v>
      </c>
      <c r="C42" s="205" t="s">
        <v>752</v>
      </c>
      <c r="D42" s="206">
        <v>42675</v>
      </c>
      <c r="E42" s="207">
        <v>15.9</v>
      </c>
    </row>
    <row r="43" spans="1:6" s="203" customFormat="1" ht="19.649999999999999" customHeight="1" x14ac:dyDescent="0.2">
      <c r="A43" s="204">
        <v>42544</v>
      </c>
      <c r="B43" s="205" t="s">
        <v>751</v>
      </c>
      <c r="C43" s="205" t="s">
        <v>752</v>
      </c>
      <c r="D43" s="206">
        <v>42705</v>
      </c>
      <c r="E43" s="207">
        <v>17.2</v>
      </c>
    </row>
    <row r="44" spans="1:6" s="203" customFormat="1" ht="19.649999999999999" customHeight="1" x14ac:dyDescent="0.2">
      <c r="A44" s="204">
        <v>42544</v>
      </c>
      <c r="B44" s="205" t="s">
        <v>751</v>
      </c>
      <c r="C44" s="205" t="s">
        <v>752</v>
      </c>
      <c r="D44" s="206">
        <v>42736</v>
      </c>
      <c r="E44" s="207">
        <v>25.7</v>
      </c>
    </row>
    <row r="45" spans="1:6" s="203" customFormat="1" ht="19.649999999999999" customHeight="1" x14ac:dyDescent="0.2">
      <c r="A45" s="204">
        <v>42544</v>
      </c>
      <c r="B45" s="205" t="s">
        <v>751</v>
      </c>
      <c r="C45" s="205" t="s">
        <v>752</v>
      </c>
      <c r="D45" s="206">
        <v>42767</v>
      </c>
      <c r="E45" s="207">
        <v>22.3</v>
      </c>
    </row>
    <row r="46" spans="1:6" s="203" customFormat="1" ht="19.649999999999999" customHeight="1" x14ac:dyDescent="0.2">
      <c r="A46" s="204">
        <v>42544</v>
      </c>
      <c r="B46" s="205" t="s">
        <v>751</v>
      </c>
      <c r="C46" s="205" t="s">
        <v>752</v>
      </c>
      <c r="D46" s="206">
        <v>42795</v>
      </c>
      <c r="E46" s="207">
        <v>20</v>
      </c>
    </row>
    <row r="47" spans="1:6" s="203" customFormat="1" ht="19.649999999999999" customHeight="1" x14ac:dyDescent="0.2">
      <c r="A47" s="204">
        <v>42544</v>
      </c>
      <c r="B47" s="205" t="s">
        <v>751</v>
      </c>
      <c r="C47" s="205" t="s">
        <v>752</v>
      </c>
      <c r="D47" s="206">
        <v>42826</v>
      </c>
      <c r="E47" s="207">
        <v>14.45</v>
      </c>
    </row>
    <row r="48" spans="1:6" s="203" customFormat="1" ht="19.649999999999999" customHeight="1" x14ac:dyDescent="0.2">
      <c r="A48" s="204">
        <v>42544</v>
      </c>
      <c r="B48" s="205" t="s">
        <v>751</v>
      </c>
      <c r="C48" s="205" t="s">
        <v>752</v>
      </c>
      <c r="D48" s="206">
        <v>42856</v>
      </c>
      <c r="E48" s="207">
        <v>17.149999999999999</v>
      </c>
    </row>
    <row r="49" spans="1:5" s="203" customFormat="1" ht="19.649999999999999" customHeight="1" x14ac:dyDescent="0.2">
      <c r="A49" s="204">
        <v>42544</v>
      </c>
      <c r="B49" s="205" t="s">
        <v>751</v>
      </c>
      <c r="C49" s="205" t="s">
        <v>752</v>
      </c>
      <c r="D49" s="206">
        <v>42887</v>
      </c>
      <c r="E49" s="207">
        <v>15.8</v>
      </c>
    </row>
    <row r="50" spans="1:5" s="203" customFormat="1" ht="19.649999999999999" customHeight="1" x14ac:dyDescent="0.2">
      <c r="A50" s="204">
        <v>42544</v>
      </c>
      <c r="B50" s="205" t="s">
        <v>751</v>
      </c>
      <c r="C50" s="205" t="s">
        <v>752</v>
      </c>
      <c r="D50" s="206">
        <v>42917</v>
      </c>
      <c r="E50" s="207">
        <v>18.7</v>
      </c>
    </row>
    <row r="51" spans="1:5" s="203" customFormat="1" ht="19.649999999999999" customHeight="1" x14ac:dyDescent="0.2">
      <c r="A51" s="204">
        <v>42544</v>
      </c>
      <c r="B51" s="205" t="s">
        <v>751</v>
      </c>
      <c r="C51" s="205" t="s">
        <v>752</v>
      </c>
      <c r="D51" s="206">
        <v>42948</v>
      </c>
      <c r="E51" s="207">
        <v>16.25</v>
      </c>
    </row>
    <row r="52" spans="1:5" s="203" customFormat="1" ht="19.649999999999999" customHeight="1" x14ac:dyDescent="0.2">
      <c r="A52" s="204">
        <v>42544</v>
      </c>
      <c r="B52" s="205" t="s">
        <v>751</v>
      </c>
      <c r="C52" s="205" t="s">
        <v>752</v>
      </c>
      <c r="D52" s="206">
        <v>42979</v>
      </c>
      <c r="E52" s="207">
        <v>15.8</v>
      </c>
    </row>
    <row r="53" spans="1:5" s="203" customFormat="1" ht="19.649999999999999" customHeight="1" x14ac:dyDescent="0.2">
      <c r="A53" s="204">
        <v>42544</v>
      </c>
      <c r="B53" s="205" t="s">
        <v>751</v>
      </c>
      <c r="C53" s="205" t="s">
        <v>752</v>
      </c>
      <c r="D53" s="206">
        <v>43009</v>
      </c>
      <c r="E53" s="207">
        <v>16.649999999999999</v>
      </c>
    </row>
    <row r="54" spans="1:5" s="203" customFormat="1" ht="19.649999999999999" customHeight="1" x14ac:dyDescent="0.2">
      <c r="A54" s="204">
        <v>42544</v>
      </c>
      <c r="B54" s="205" t="s">
        <v>751</v>
      </c>
      <c r="C54" s="205" t="s">
        <v>752</v>
      </c>
      <c r="D54" s="206">
        <v>43040</v>
      </c>
      <c r="E54" s="207">
        <v>16.350000000000001</v>
      </c>
    </row>
    <row r="55" spans="1:5" s="203" customFormat="1" ht="19.649999999999999" customHeight="1" x14ac:dyDescent="0.2">
      <c r="A55" s="204">
        <v>42544</v>
      </c>
      <c r="B55" s="205" t="s">
        <v>751</v>
      </c>
      <c r="C55" s="205" t="s">
        <v>752</v>
      </c>
      <c r="D55" s="206">
        <v>43070</v>
      </c>
      <c r="E55" s="207">
        <v>18.7</v>
      </c>
    </row>
    <row r="56" spans="1:5" s="203" customFormat="1" ht="19.649999999999999" customHeight="1" x14ac:dyDescent="0.2">
      <c r="A56" s="204">
        <v>42544</v>
      </c>
      <c r="B56" s="205" t="s">
        <v>751</v>
      </c>
      <c r="C56" s="205" t="s">
        <v>752</v>
      </c>
      <c r="D56" s="206">
        <v>43101</v>
      </c>
      <c r="E56" s="207">
        <v>25.35</v>
      </c>
    </row>
    <row r="57" spans="1:5" s="203" customFormat="1" ht="19.649999999999999" customHeight="1" x14ac:dyDescent="0.2">
      <c r="A57" s="204">
        <v>42544</v>
      </c>
      <c r="B57" s="205" t="s">
        <v>751</v>
      </c>
      <c r="C57" s="205" t="s">
        <v>752</v>
      </c>
      <c r="D57" s="206">
        <v>43132</v>
      </c>
      <c r="E57" s="207">
        <v>22.95</v>
      </c>
    </row>
    <row r="58" spans="1:5" s="203" customFormat="1" ht="19.649999999999999" customHeight="1" x14ac:dyDescent="0.2">
      <c r="A58" s="204">
        <v>42544</v>
      </c>
      <c r="B58" s="205" t="s">
        <v>751</v>
      </c>
      <c r="C58" s="205" t="s">
        <v>752</v>
      </c>
      <c r="D58" s="206">
        <v>43160</v>
      </c>
      <c r="E58" s="207">
        <v>18.55</v>
      </c>
    </row>
    <row r="59" spans="1:5" s="203" customFormat="1" ht="19.649999999999999" customHeight="1" x14ac:dyDescent="0.2">
      <c r="A59" s="204">
        <v>42544</v>
      </c>
      <c r="B59" s="205" t="s">
        <v>751</v>
      </c>
      <c r="C59" s="205" t="s">
        <v>752</v>
      </c>
      <c r="D59" s="206">
        <v>43191</v>
      </c>
      <c r="E59" s="207">
        <v>17.8</v>
      </c>
    </row>
    <row r="60" spans="1:5" s="203" customFormat="1" ht="19.649999999999999" customHeight="1" x14ac:dyDescent="0.2">
      <c r="A60" s="204">
        <v>42544</v>
      </c>
      <c r="B60" s="205" t="s">
        <v>751</v>
      </c>
      <c r="C60" s="205" t="s">
        <v>752</v>
      </c>
      <c r="D60" s="206">
        <v>43221</v>
      </c>
      <c r="E60" s="207">
        <v>14.35</v>
      </c>
    </row>
    <row r="61" spans="1:5" s="203" customFormat="1" ht="19.649999999999999" customHeight="1" x14ac:dyDescent="0.2">
      <c r="A61" s="204">
        <v>42544</v>
      </c>
      <c r="B61" s="205" t="s">
        <v>751</v>
      </c>
      <c r="C61" s="205" t="s">
        <v>752</v>
      </c>
      <c r="D61" s="206">
        <v>43252</v>
      </c>
      <c r="E61" s="207">
        <v>16.2</v>
      </c>
    </row>
    <row r="62" spans="1:5" s="203" customFormat="1" ht="19.649999999999999" customHeight="1" x14ac:dyDescent="0.2">
      <c r="A62" s="204">
        <v>42544</v>
      </c>
      <c r="B62" s="205" t="s">
        <v>751</v>
      </c>
      <c r="C62" s="205" t="s">
        <v>752</v>
      </c>
      <c r="D62" s="206">
        <v>43282</v>
      </c>
      <c r="E62" s="207">
        <v>16.649999999999999</v>
      </c>
    </row>
    <row r="63" spans="1:5" s="203" customFormat="1" ht="19.649999999999999" customHeight="1" x14ac:dyDescent="0.2">
      <c r="A63" s="204">
        <v>42544</v>
      </c>
      <c r="B63" s="205" t="s">
        <v>751</v>
      </c>
      <c r="C63" s="205" t="s">
        <v>752</v>
      </c>
      <c r="D63" s="206">
        <v>43313</v>
      </c>
      <c r="E63" s="207">
        <v>16.25</v>
      </c>
    </row>
    <row r="64" spans="1:5" s="203" customFormat="1" ht="19.649999999999999" customHeight="1" x14ac:dyDescent="0.2">
      <c r="A64" s="204">
        <v>42544</v>
      </c>
      <c r="B64" s="205" t="s">
        <v>751</v>
      </c>
      <c r="C64" s="205" t="s">
        <v>752</v>
      </c>
      <c r="D64" s="206">
        <v>43344</v>
      </c>
      <c r="E64" s="207">
        <v>15.55</v>
      </c>
    </row>
    <row r="65" spans="1:5" s="203" customFormat="1" ht="19.649999999999999" customHeight="1" x14ac:dyDescent="0.2">
      <c r="A65" s="204">
        <v>42544</v>
      </c>
      <c r="B65" s="205" t="s">
        <v>751</v>
      </c>
      <c r="C65" s="205" t="s">
        <v>752</v>
      </c>
      <c r="D65" s="206">
        <v>43374</v>
      </c>
      <c r="E65" s="207">
        <v>15.85</v>
      </c>
    </row>
    <row r="66" spans="1:5" s="203" customFormat="1" ht="19.649999999999999" customHeight="1" x14ac:dyDescent="0.2">
      <c r="A66" s="204">
        <v>42544</v>
      </c>
      <c r="B66" s="205" t="s">
        <v>751</v>
      </c>
      <c r="C66" s="205" t="s">
        <v>752</v>
      </c>
      <c r="D66" s="206">
        <v>43405</v>
      </c>
      <c r="E66" s="207">
        <v>16.2</v>
      </c>
    </row>
    <row r="67" spans="1:5" s="203" customFormat="1" ht="19.649999999999999" customHeight="1" x14ac:dyDescent="0.2">
      <c r="A67" s="204">
        <v>42544</v>
      </c>
      <c r="B67" s="205" t="s">
        <v>751</v>
      </c>
      <c r="C67" s="205" t="s">
        <v>752</v>
      </c>
      <c r="D67" s="206">
        <v>43435</v>
      </c>
      <c r="E67" s="207">
        <v>17.600000000000001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4"/>
  <sheetViews>
    <sheetView workbookViewId="0">
      <pane xSplit="7" ySplit="5" topLeftCell="H114" activePane="bottomRight" state="frozen"/>
      <selection pane="topRight" activeCell="H1" sqref="H1"/>
      <selection pane="bottomLeft" activeCell="A6" sqref="A6"/>
      <selection pane="bottomRight" activeCell="J135" sqref="J135:AB135"/>
    </sheetView>
  </sheetViews>
  <sheetFormatPr defaultColWidth="9.109375" defaultRowHeight="14.4" x14ac:dyDescent="0.3"/>
  <cols>
    <col min="1" max="1" width="47.6640625" style="96" customWidth="1"/>
    <col min="2" max="4" width="9.109375" style="96"/>
    <col min="5" max="7" width="0" style="96" hidden="1" customWidth="1"/>
    <col min="8" max="16384" width="9.109375" style="96"/>
  </cols>
  <sheetData>
    <row r="1" spans="1:33" ht="15" x14ac:dyDescent="0.25">
      <c r="A1" s="96" t="s">
        <v>416</v>
      </c>
    </row>
    <row r="2" spans="1:33" ht="15" x14ac:dyDescent="0.25">
      <c r="A2" s="96" t="s">
        <v>417</v>
      </c>
    </row>
    <row r="3" spans="1:33" ht="15" x14ac:dyDescent="0.25">
      <c r="A3" s="96" t="s">
        <v>418</v>
      </c>
    </row>
    <row r="4" spans="1:33" ht="15" x14ac:dyDescent="0.25">
      <c r="A4" s="96" t="s">
        <v>419</v>
      </c>
    </row>
    <row r="5" spans="1:33" ht="15" x14ac:dyDescent="0.25">
      <c r="A5" s="96" t="s">
        <v>420</v>
      </c>
      <c r="B5" s="96" t="s">
        <v>421</v>
      </c>
      <c r="C5" s="96" t="s">
        <v>422</v>
      </c>
      <c r="D5" s="96" t="s">
        <v>423</v>
      </c>
      <c r="E5" s="96">
        <v>2014</v>
      </c>
      <c r="F5" s="96">
        <v>2015</v>
      </c>
      <c r="G5" s="96">
        <v>2016</v>
      </c>
      <c r="H5" s="96">
        <v>2017</v>
      </c>
      <c r="I5" s="96">
        <v>2018</v>
      </c>
      <c r="J5" s="96">
        <v>2019</v>
      </c>
      <c r="K5" s="96">
        <v>2020</v>
      </c>
      <c r="L5" s="96">
        <v>2021</v>
      </c>
      <c r="M5" s="96">
        <v>2022</v>
      </c>
      <c r="N5" s="96">
        <v>2023</v>
      </c>
      <c r="O5" s="96">
        <v>2024</v>
      </c>
      <c r="P5" s="96">
        <v>2025</v>
      </c>
      <c r="Q5" s="96">
        <v>2026</v>
      </c>
      <c r="R5" s="96">
        <v>2027</v>
      </c>
      <c r="S5" s="96">
        <v>2028</v>
      </c>
      <c r="T5" s="96">
        <v>2029</v>
      </c>
      <c r="U5" s="96">
        <v>2030</v>
      </c>
      <c r="V5" s="96">
        <v>2031</v>
      </c>
      <c r="W5" s="96">
        <v>2032</v>
      </c>
      <c r="X5" s="96">
        <v>2033</v>
      </c>
      <c r="Y5" s="96">
        <v>2034</v>
      </c>
      <c r="Z5" s="96">
        <v>2035</v>
      </c>
      <c r="AA5" s="96">
        <v>2036</v>
      </c>
      <c r="AB5" s="96">
        <v>2037</v>
      </c>
      <c r="AC5" s="96">
        <v>2038</v>
      </c>
      <c r="AD5" s="96">
        <v>2039</v>
      </c>
      <c r="AE5" s="96">
        <v>2040</v>
      </c>
      <c r="AF5" s="96" t="s">
        <v>424</v>
      </c>
    </row>
    <row r="6" spans="1:33" ht="15" x14ac:dyDescent="0.25">
      <c r="A6" s="96" t="s">
        <v>425</v>
      </c>
      <c r="C6" s="96" t="s">
        <v>426</v>
      </c>
    </row>
    <row r="7" spans="1:33" ht="15" x14ac:dyDescent="0.25">
      <c r="A7" s="96" t="s">
        <v>427</v>
      </c>
      <c r="C7" s="96" t="s">
        <v>428</v>
      </c>
    </row>
    <row r="8" spans="1:33" ht="15" x14ac:dyDescent="0.25">
      <c r="A8" s="96" t="s">
        <v>429</v>
      </c>
      <c r="C8" s="96" t="s">
        <v>430</v>
      </c>
    </row>
    <row r="9" spans="1:33" ht="15" x14ac:dyDescent="0.25">
      <c r="A9" s="96" t="s">
        <v>431</v>
      </c>
      <c r="B9" s="96" t="s">
        <v>432</v>
      </c>
      <c r="C9" s="96" t="s">
        <v>433</v>
      </c>
      <c r="D9" s="96" t="s">
        <v>434</v>
      </c>
      <c r="E9" s="96">
        <v>8.508699</v>
      </c>
      <c r="F9" s="96">
        <v>8.4402000000000008</v>
      </c>
      <c r="G9" s="96">
        <v>7.5739999999999998</v>
      </c>
      <c r="H9" s="96">
        <v>7.5739999999999998</v>
      </c>
      <c r="I9" s="96">
        <v>7.5739999999999998</v>
      </c>
      <c r="J9" s="96">
        <v>7.5739999999999998</v>
      </c>
      <c r="K9" s="96">
        <v>7.4771000000000001</v>
      </c>
      <c r="L9" s="96">
        <v>7.4771000000000001</v>
      </c>
      <c r="M9" s="96">
        <v>7.1371000000000002</v>
      </c>
      <c r="N9" s="96">
        <v>7.5011999999999999</v>
      </c>
      <c r="O9" s="96">
        <v>7.5011999999999999</v>
      </c>
      <c r="P9" s="96">
        <v>7.5011999999999999</v>
      </c>
      <c r="Q9" s="96">
        <v>7.5011999999999999</v>
      </c>
      <c r="R9" s="96">
        <v>7.5011999999999999</v>
      </c>
      <c r="S9" s="96">
        <v>7.5011999999999999</v>
      </c>
      <c r="T9" s="96">
        <v>7.5011999999999999</v>
      </c>
      <c r="U9" s="96">
        <v>7.5011999999999999</v>
      </c>
      <c r="V9" s="96">
        <v>7.5011999999999999</v>
      </c>
      <c r="W9" s="96">
        <v>7.5011999999999999</v>
      </c>
      <c r="X9" s="96">
        <v>7.5011999999999999</v>
      </c>
      <c r="Y9" s="96">
        <v>7.5011999999999999</v>
      </c>
      <c r="Z9" s="96">
        <v>7.5011999999999999</v>
      </c>
      <c r="AA9" s="96">
        <v>7.5011999999999999</v>
      </c>
      <c r="AB9" s="96">
        <v>7.5011999999999999</v>
      </c>
      <c r="AC9" s="96">
        <v>7.5011999999999999</v>
      </c>
      <c r="AD9" s="96">
        <v>7.5011999999999999</v>
      </c>
      <c r="AE9" s="96">
        <v>7.5011999999999999</v>
      </c>
      <c r="AF9" s="194">
        <v>-5.0000000000000001E-3</v>
      </c>
    </row>
    <row r="10" spans="1:33" ht="15" x14ac:dyDescent="0.25">
      <c r="A10" s="96" t="s">
        <v>435</v>
      </c>
      <c r="C10" s="96" t="s">
        <v>436</v>
      </c>
      <c r="D10" s="96" t="s">
        <v>437</v>
      </c>
      <c r="E10" s="96" t="s">
        <v>434</v>
      </c>
      <c r="F10" s="96">
        <v>1.7544</v>
      </c>
      <c r="G10" s="96">
        <v>1.6694</v>
      </c>
      <c r="H10" s="96">
        <v>1.7657</v>
      </c>
      <c r="I10" s="96">
        <v>1.7657</v>
      </c>
      <c r="J10" s="96">
        <v>1.7657</v>
      </c>
      <c r="K10" s="96">
        <v>1.7657</v>
      </c>
      <c r="L10" s="96">
        <v>1.736</v>
      </c>
      <c r="M10" s="96">
        <v>1.3458000000000001</v>
      </c>
      <c r="N10" s="96">
        <v>0.84279999999999999</v>
      </c>
      <c r="O10" s="96">
        <v>0.52400000000000002</v>
      </c>
      <c r="P10" s="96">
        <v>0.52400000000000002</v>
      </c>
      <c r="Q10" s="96">
        <v>0.52400000000000002</v>
      </c>
      <c r="R10" s="96">
        <v>0.52400000000000002</v>
      </c>
      <c r="S10" s="96">
        <v>0.52400000000000002</v>
      </c>
      <c r="T10" s="96">
        <v>0.52400000000000002</v>
      </c>
      <c r="U10" s="96">
        <v>0.52400000000000002</v>
      </c>
      <c r="V10" s="96">
        <v>0.52400000000000002</v>
      </c>
      <c r="W10" s="96">
        <v>0.52400000000000002</v>
      </c>
      <c r="X10" s="96">
        <v>0.52400000000000002</v>
      </c>
      <c r="Y10" s="96">
        <v>0.52400000000000002</v>
      </c>
      <c r="Z10" s="96">
        <v>0.52400000000000002</v>
      </c>
      <c r="AA10" s="96">
        <v>0.52400000000000002</v>
      </c>
      <c r="AB10" s="96">
        <v>0.52400000000000002</v>
      </c>
      <c r="AC10" s="96">
        <v>0.52400000000000002</v>
      </c>
      <c r="AD10" s="96">
        <v>0.52400000000000002</v>
      </c>
      <c r="AE10" s="96">
        <v>0.52400000000000002</v>
      </c>
      <c r="AF10" s="96">
        <v>0.52400000000000002</v>
      </c>
      <c r="AG10" s="96" t="s">
        <v>438</v>
      </c>
    </row>
    <row r="11" spans="1:33" ht="15" x14ac:dyDescent="0.25">
      <c r="A11" s="96" t="s">
        <v>439</v>
      </c>
      <c r="B11" s="96" t="s">
        <v>440</v>
      </c>
      <c r="C11" s="96" t="s">
        <v>441</v>
      </c>
      <c r="D11" s="96" t="s">
        <v>434</v>
      </c>
      <c r="E11" s="96">
        <v>1.3382000000000001</v>
      </c>
      <c r="F11" s="96">
        <v>1.3382000000000001</v>
      </c>
      <c r="G11" s="96">
        <v>1.4762</v>
      </c>
      <c r="H11" s="96">
        <v>1.4762</v>
      </c>
      <c r="I11" s="96">
        <v>1.4762</v>
      </c>
      <c r="J11" s="96">
        <v>1.4762</v>
      </c>
      <c r="K11" s="96">
        <v>1.4762</v>
      </c>
      <c r="L11" s="96">
        <v>1.4762</v>
      </c>
      <c r="M11" s="96">
        <v>1.4762</v>
      </c>
      <c r="N11" s="96">
        <v>1.4762</v>
      </c>
      <c r="O11" s="96">
        <v>1.4762</v>
      </c>
      <c r="P11" s="96">
        <v>1.4762</v>
      </c>
      <c r="Q11" s="96">
        <v>1.4762</v>
      </c>
      <c r="R11" s="96">
        <v>1.4762</v>
      </c>
      <c r="S11" s="96">
        <v>1.4762</v>
      </c>
      <c r="T11" s="96">
        <v>1.4762</v>
      </c>
      <c r="U11" s="96">
        <v>1.4762</v>
      </c>
      <c r="V11" s="96">
        <v>1.4762</v>
      </c>
      <c r="W11" s="96">
        <v>1.4762</v>
      </c>
      <c r="X11" s="96">
        <v>1.4762</v>
      </c>
      <c r="Y11" s="96">
        <v>1.4762</v>
      </c>
      <c r="Z11" s="96">
        <v>1.519636</v>
      </c>
      <c r="AA11" s="96">
        <v>1.519636</v>
      </c>
      <c r="AB11" s="96">
        <v>1.519636</v>
      </c>
      <c r="AC11" s="96">
        <v>1.519636</v>
      </c>
      <c r="AD11" s="96">
        <v>1.519636</v>
      </c>
      <c r="AE11" s="96">
        <v>1.519636</v>
      </c>
      <c r="AF11" s="194">
        <v>5.0000000000000001E-3</v>
      </c>
    </row>
    <row r="12" spans="1:33" ht="15" x14ac:dyDescent="0.25">
      <c r="A12" s="96" t="s">
        <v>442</v>
      </c>
      <c r="B12" s="96" t="s">
        <v>443</v>
      </c>
      <c r="C12" s="96" t="s">
        <v>444</v>
      </c>
      <c r="D12" s="96" t="s">
        <v>434</v>
      </c>
      <c r="E12" s="96">
        <v>5.3216000000000001</v>
      </c>
      <c r="F12" s="96">
        <v>5.3015999999999996</v>
      </c>
      <c r="G12" s="96">
        <v>5.3292000000000002</v>
      </c>
      <c r="H12" s="96">
        <v>5.3853</v>
      </c>
      <c r="I12" s="96">
        <v>5.5831799999999996</v>
      </c>
      <c r="J12" s="96">
        <v>5.2651810000000001</v>
      </c>
      <c r="K12" s="96">
        <v>4.9042810000000001</v>
      </c>
      <c r="L12" s="96">
        <v>4.9042810000000001</v>
      </c>
      <c r="M12" s="96">
        <v>4.9042810000000001</v>
      </c>
      <c r="N12" s="96">
        <v>4.9042810000000001</v>
      </c>
      <c r="O12" s="96">
        <v>4.9042810000000001</v>
      </c>
      <c r="P12" s="96">
        <v>4.9985749999999998</v>
      </c>
      <c r="Q12" s="96">
        <v>5.0621929999999997</v>
      </c>
      <c r="R12" s="96">
        <v>5.1305079999999998</v>
      </c>
      <c r="S12" s="96">
        <v>5.2355799999999997</v>
      </c>
      <c r="T12" s="96">
        <v>5.3524390000000004</v>
      </c>
      <c r="U12" s="96">
        <v>5.4842139999999997</v>
      </c>
      <c r="V12" s="96">
        <v>5.6487689999999997</v>
      </c>
      <c r="W12" s="96">
        <v>5.6878500000000001</v>
      </c>
      <c r="X12" s="96">
        <v>5.8010429999999999</v>
      </c>
      <c r="Y12" s="96">
        <v>5.9154039999999997</v>
      </c>
      <c r="Z12" s="96">
        <v>5.9431649999999996</v>
      </c>
      <c r="AA12" s="96">
        <v>6.0470499999999996</v>
      </c>
      <c r="AB12" s="96">
        <v>6.210127</v>
      </c>
      <c r="AC12" s="96">
        <v>6.3375300000000001</v>
      </c>
      <c r="AD12" s="96">
        <v>6.5061400000000003</v>
      </c>
      <c r="AE12" s="96">
        <v>6.6323420000000004</v>
      </c>
      <c r="AF12" s="194">
        <v>8.9999999999999993E-3</v>
      </c>
    </row>
    <row r="13" spans="1:33" ht="15" x14ac:dyDescent="0.25">
      <c r="A13" s="96" t="s">
        <v>445</v>
      </c>
      <c r="B13" s="96" t="s">
        <v>446</v>
      </c>
      <c r="C13" s="96" t="s">
        <v>447</v>
      </c>
      <c r="D13" s="96" t="s">
        <v>434</v>
      </c>
      <c r="E13" s="96">
        <v>1.175</v>
      </c>
      <c r="F13" s="96">
        <v>1.175</v>
      </c>
      <c r="G13" s="96">
        <v>1.175</v>
      </c>
      <c r="H13" s="96">
        <v>1.175</v>
      </c>
      <c r="I13" s="96">
        <v>1.175</v>
      </c>
      <c r="J13" s="96">
        <v>1.175</v>
      </c>
      <c r="K13" s="96">
        <v>1.175</v>
      </c>
      <c r="L13" s="96">
        <v>1.175</v>
      </c>
      <c r="M13" s="96">
        <v>1.175</v>
      </c>
      <c r="N13" s="96">
        <v>1.175</v>
      </c>
      <c r="O13" s="96">
        <v>1.175</v>
      </c>
      <c r="P13" s="96">
        <v>1.175</v>
      </c>
      <c r="Q13" s="96">
        <v>1.175</v>
      </c>
      <c r="R13" s="96">
        <v>1.175</v>
      </c>
      <c r="S13" s="96">
        <v>1.175</v>
      </c>
      <c r="T13" s="96">
        <v>1.175</v>
      </c>
      <c r="U13" s="96">
        <v>1.175</v>
      </c>
      <c r="V13" s="96">
        <v>1.175</v>
      </c>
      <c r="W13" s="96">
        <v>1.175</v>
      </c>
      <c r="X13" s="96">
        <v>1.175</v>
      </c>
      <c r="Y13" s="96">
        <v>1.175</v>
      </c>
      <c r="Z13" s="96">
        <v>1.175</v>
      </c>
      <c r="AA13" s="96">
        <v>1.175</v>
      </c>
      <c r="AB13" s="96">
        <v>1.175</v>
      </c>
      <c r="AC13" s="96">
        <v>1.175</v>
      </c>
      <c r="AD13" s="96">
        <v>1.175</v>
      </c>
      <c r="AE13" s="96">
        <v>1.175</v>
      </c>
      <c r="AF13" s="194">
        <v>0</v>
      </c>
    </row>
    <row r="14" spans="1:33" ht="15" x14ac:dyDescent="0.25">
      <c r="A14" s="96" t="s">
        <v>448</v>
      </c>
      <c r="B14" s="96" t="s">
        <v>449</v>
      </c>
      <c r="C14" s="96" t="s">
        <v>450</v>
      </c>
      <c r="D14" s="96" t="s">
        <v>434</v>
      </c>
      <c r="AF14" s="96" t="s">
        <v>438</v>
      </c>
    </row>
    <row r="15" spans="1:33" ht="15" x14ac:dyDescent="0.25">
      <c r="A15" s="96" t="s">
        <v>451</v>
      </c>
      <c r="B15" s="96" t="s">
        <v>452</v>
      </c>
      <c r="C15" s="96" t="s">
        <v>453</v>
      </c>
      <c r="D15" s="96" t="s">
        <v>434</v>
      </c>
      <c r="AF15" s="96" t="s">
        <v>438</v>
      </c>
    </row>
    <row r="16" spans="1:33" ht="15" x14ac:dyDescent="0.25">
      <c r="A16" s="96" t="s">
        <v>454</v>
      </c>
      <c r="B16" s="96" t="s">
        <v>455</v>
      </c>
      <c r="C16" s="96" t="s">
        <v>456</v>
      </c>
      <c r="D16" s="96" t="s">
        <v>434</v>
      </c>
      <c r="E16" s="96">
        <v>3.0024999999999999</v>
      </c>
      <c r="F16" s="96">
        <v>3.9813999999999998</v>
      </c>
      <c r="G16" s="96">
        <v>4.4352</v>
      </c>
      <c r="H16" s="96">
        <v>4.4352</v>
      </c>
      <c r="I16" s="96">
        <v>5.2073159999999996</v>
      </c>
      <c r="J16" s="96">
        <v>6.3049119999999998</v>
      </c>
      <c r="K16" s="96">
        <v>7.2628539999999999</v>
      </c>
      <c r="L16" s="96">
        <v>7.8676190000000004</v>
      </c>
      <c r="M16" s="96">
        <v>7.8676190000000004</v>
      </c>
      <c r="N16" s="96">
        <v>7.8676190000000004</v>
      </c>
      <c r="O16" s="96">
        <v>7.8676190000000004</v>
      </c>
      <c r="P16" s="96">
        <v>7.9110670000000001</v>
      </c>
      <c r="Q16" s="96">
        <v>7.9632560000000003</v>
      </c>
      <c r="R16" s="96">
        <v>8.01675</v>
      </c>
      <c r="S16" s="96">
        <v>8.0698799999999995</v>
      </c>
      <c r="T16" s="96">
        <v>8.1295059999999992</v>
      </c>
      <c r="U16" s="96">
        <v>8.1945859999999993</v>
      </c>
      <c r="V16" s="96">
        <v>8.1945859999999993</v>
      </c>
      <c r="W16" s="96">
        <v>8.2279420000000005</v>
      </c>
      <c r="X16" s="96">
        <v>8.2706540000000004</v>
      </c>
      <c r="Y16" s="96">
        <v>8.3317460000000008</v>
      </c>
      <c r="Z16" s="96">
        <v>8.3317460000000008</v>
      </c>
      <c r="AA16" s="96">
        <v>8.3661630000000002</v>
      </c>
      <c r="AB16" s="96">
        <v>8.3661630000000002</v>
      </c>
      <c r="AC16" s="96">
        <v>8.4049949999999995</v>
      </c>
      <c r="AD16" s="96">
        <v>8.4049949999999995</v>
      </c>
      <c r="AE16" s="96">
        <v>8.4417790000000004</v>
      </c>
      <c r="AF16" s="194">
        <v>3.1E-2</v>
      </c>
    </row>
    <row r="17" spans="1:32" ht="15" x14ac:dyDescent="0.25">
      <c r="A17" s="96" t="s">
        <v>457</v>
      </c>
      <c r="B17" s="96" t="s">
        <v>458</v>
      </c>
      <c r="C17" s="96" t="s">
        <v>459</v>
      </c>
      <c r="D17" s="96" t="s">
        <v>434</v>
      </c>
      <c r="AF17" s="96" t="s">
        <v>438</v>
      </c>
    </row>
    <row r="18" spans="1:32" ht="15" x14ac:dyDescent="0.25">
      <c r="A18" s="96" t="s">
        <v>460</v>
      </c>
      <c r="B18" s="96" t="s">
        <v>461</v>
      </c>
      <c r="C18" s="96" t="s">
        <v>462</v>
      </c>
      <c r="D18" s="96" t="s">
        <v>434</v>
      </c>
      <c r="E18" s="96">
        <v>21.100398999999999</v>
      </c>
      <c r="F18" s="96">
        <v>21.905798000000001</v>
      </c>
      <c r="G18" s="96">
        <v>21.755299000000001</v>
      </c>
      <c r="H18" s="96">
        <v>21.811399000000002</v>
      </c>
      <c r="I18" s="96">
        <v>22.781396999999998</v>
      </c>
      <c r="J18" s="96">
        <v>23.560993</v>
      </c>
      <c r="K18" s="96">
        <v>24.031434999999998</v>
      </c>
      <c r="L18" s="96">
        <v>24.245998</v>
      </c>
      <c r="M18" s="96">
        <v>23.402999999999999</v>
      </c>
      <c r="N18" s="96">
        <v>23.448298999999999</v>
      </c>
      <c r="O18" s="96">
        <v>22.924299000000001</v>
      </c>
      <c r="P18" s="96">
        <v>23.062042000000002</v>
      </c>
      <c r="Q18" s="96">
        <v>23.177848999999998</v>
      </c>
      <c r="R18" s="96">
        <v>23.299659999999999</v>
      </c>
      <c r="S18" s="96">
        <v>23.457861000000001</v>
      </c>
      <c r="T18" s="96">
        <v>23.634346000000001</v>
      </c>
      <c r="U18" s="96">
        <v>23.831199999999999</v>
      </c>
      <c r="V18" s="96">
        <v>23.995754000000002</v>
      </c>
      <c r="W18" s="96">
        <v>24.068192</v>
      </c>
      <c r="X18" s="96">
        <v>24.224095999999999</v>
      </c>
      <c r="Y18" s="96">
        <v>24.399550999999999</v>
      </c>
      <c r="Z18" s="96">
        <v>24.470749000000001</v>
      </c>
      <c r="AA18" s="96">
        <v>24.609051000000001</v>
      </c>
      <c r="AB18" s="96">
        <v>24.772127000000001</v>
      </c>
      <c r="AC18" s="96">
        <v>24.938359999999999</v>
      </c>
      <c r="AD18" s="96">
        <v>25.106971999999999</v>
      </c>
      <c r="AE18" s="96">
        <v>25.269957999999999</v>
      </c>
      <c r="AF18" s="194">
        <v>6.0000000000000001E-3</v>
      </c>
    </row>
    <row r="19" spans="1:32" ht="15" x14ac:dyDescent="0.25">
      <c r="A19" s="96" t="s">
        <v>463</v>
      </c>
      <c r="C19" s="96" t="s">
        <v>464</v>
      </c>
    </row>
    <row r="20" spans="1:32" ht="15" x14ac:dyDescent="0.25">
      <c r="A20" s="96" t="s">
        <v>431</v>
      </c>
      <c r="B20" s="96" t="s">
        <v>465</v>
      </c>
      <c r="C20" s="96" t="s">
        <v>466</v>
      </c>
      <c r="D20" s="96" t="s">
        <v>434</v>
      </c>
      <c r="E20" s="96" t="s">
        <v>438</v>
      </c>
      <c r="F20" s="96" t="s">
        <v>438</v>
      </c>
      <c r="AF20" s="96" t="s">
        <v>438</v>
      </c>
    </row>
    <row r="21" spans="1:32" ht="15" x14ac:dyDescent="0.25">
      <c r="A21" s="96" t="s">
        <v>467</v>
      </c>
      <c r="B21" s="96" t="s">
        <v>468</v>
      </c>
      <c r="C21" s="96" t="s">
        <v>469</v>
      </c>
      <c r="D21" s="96" t="s">
        <v>434</v>
      </c>
      <c r="E21" s="96" t="s">
        <v>438</v>
      </c>
      <c r="F21" s="96" t="s">
        <v>438</v>
      </c>
      <c r="AF21" s="96" t="s">
        <v>438</v>
      </c>
    </row>
    <row r="22" spans="1:32" ht="15" x14ac:dyDescent="0.25">
      <c r="A22" s="96" t="s">
        <v>439</v>
      </c>
      <c r="B22" s="96" t="s">
        <v>470</v>
      </c>
      <c r="C22" s="96" t="s">
        <v>471</v>
      </c>
      <c r="D22" s="96" t="s">
        <v>434</v>
      </c>
      <c r="E22" s="96" t="s">
        <v>438</v>
      </c>
      <c r="F22" s="96" t="s">
        <v>438</v>
      </c>
      <c r="G22" s="96">
        <v>0.13800000000000001</v>
      </c>
      <c r="H22" s="96">
        <v>0.13800000000000001</v>
      </c>
      <c r="I22" s="96">
        <v>0.13800000000000001</v>
      </c>
      <c r="J22" s="96">
        <v>0.13800000000000001</v>
      </c>
      <c r="K22" s="96">
        <v>0.13800000000000001</v>
      </c>
      <c r="L22" s="96">
        <v>0.13800000000000001</v>
      </c>
      <c r="M22" s="96">
        <v>0.13800000000000001</v>
      </c>
      <c r="N22" s="96">
        <v>0.13800000000000001</v>
      </c>
      <c r="O22" s="96">
        <v>0.13800000000000001</v>
      </c>
      <c r="P22" s="96">
        <v>0.13800000000000001</v>
      </c>
      <c r="Q22" s="96">
        <v>0.13800000000000001</v>
      </c>
      <c r="R22" s="96">
        <v>0.13800000000000001</v>
      </c>
      <c r="S22" s="96">
        <v>0.13800000000000001</v>
      </c>
      <c r="T22" s="96">
        <v>0.13800000000000001</v>
      </c>
      <c r="U22" s="96">
        <v>0.13800000000000001</v>
      </c>
      <c r="V22" s="96">
        <v>0.13800000000000001</v>
      </c>
      <c r="W22" s="96">
        <v>0.13800000000000001</v>
      </c>
      <c r="X22" s="96">
        <v>0.13800000000000001</v>
      </c>
      <c r="Y22" s="96">
        <v>0.13800000000000001</v>
      </c>
      <c r="Z22" s="96">
        <v>0.13800000000000001</v>
      </c>
      <c r="AA22" s="96">
        <v>0.13800000000000001</v>
      </c>
      <c r="AB22" s="96">
        <v>0.13800000000000001</v>
      </c>
      <c r="AC22" s="96">
        <v>0.13800000000000001</v>
      </c>
      <c r="AD22" s="96">
        <v>0.13800000000000001</v>
      </c>
      <c r="AE22" s="96">
        <v>0.13800000000000001</v>
      </c>
      <c r="AF22" s="96" t="s">
        <v>438</v>
      </c>
    </row>
    <row r="23" spans="1:32" ht="15" x14ac:dyDescent="0.25">
      <c r="A23" s="96" t="s">
        <v>442</v>
      </c>
      <c r="B23" s="96" t="s">
        <v>472</v>
      </c>
      <c r="C23" s="96" t="s">
        <v>473</v>
      </c>
      <c r="D23" s="96" t="s">
        <v>434</v>
      </c>
      <c r="E23" s="96" t="s">
        <v>438</v>
      </c>
      <c r="F23" s="96" t="s">
        <v>438</v>
      </c>
      <c r="G23" s="96">
        <v>2.76E-2</v>
      </c>
      <c r="H23" s="96">
        <v>8.3699999999999997E-2</v>
      </c>
      <c r="I23" s="96">
        <v>8.3699999999999997E-2</v>
      </c>
      <c r="J23" s="96">
        <v>8.3699999999999997E-2</v>
      </c>
      <c r="K23" s="96">
        <v>8.3699999999999997E-2</v>
      </c>
      <c r="L23" s="96">
        <v>8.3699999999999997E-2</v>
      </c>
      <c r="M23" s="96">
        <v>8.3699999999999997E-2</v>
      </c>
      <c r="N23" s="96">
        <v>8.3699999999999997E-2</v>
      </c>
      <c r="O23" s="96">
        <v>8.3699999999999997E-2</v>
      </c>
      <c r="P23" s="96">
        <v>8.3699999999999997E-2</v>
      </c>
      <c r="Q23" s="96">
        <v>8.3699999999999997E-2</v>
      </c>
      <c r="R23" s="96">
        <v>8.3699999999999997E-2</v>
      </c>
      <c r="S23" s="96">
        <v>8.3699999999999997E-2</v>
      </c>
      <c r="T23" s="96">
        <v>8.3699999999999997E-2</v>
      </c>
      <c r="U23" s="96">
        <v>8.3699999999999997E-2</v>
      </c>
      <c r="V23" s="96">
        <v>8.3699999999999997E-2</v>
      </c>
      <c r="W23" s="96">
        <v>8.3699999999999997E-2</v>
      </c>
      <c r="X23" s="96">
        <v>8.3699999999999997E-2</v>
      </c>
      <c r="Y23" s="96">
        <v>8.3699999999999997E-2</v>
      </c>
      <c r="Z23" s="96">
        <v>8.3699999999999997E-2</v>
      </c>
      <c r="AA23" s="96">
        <v>8.3699999999999997E-2</v>
      </c>
      <c r="AB23" s="96">
        <v>8.3699999999999997E-2</v>
      </c>
      <c r="AC23" s="96">
        <v>8.3699999999999997E-2</v>
      </c>
      <c r="AD23" s="96">
        <v>8.3699999999999997E-2</v>
      </c>
      <c r="AE23" s="96">
        <v>8.3699999999999997E-2</v>
      </c>
      <c r="AF23" s="96" t="s">
        <v>438</v>
      </c>
    </row>
    <row r="24" spans="1:32" ht="15" x14ac:dyDescent="0.25">
      <c r="A24" s="96" t="s">
        <v>445</v>
      </c>
      <c r="B24" s="96" t="s">
        <v>474</v>
      </c>
      <c r="C24" s="96" t="s">
        <v>475</v>
      </c>
      <c r="D24" s="96" t="s">
        <v>434</v>
      </c>
      <c r="E24" s="96" t="s">
        <v>438</v>
      </c>
      <c r="F24" s="96" t="s">
        <v>438</v>
      </c>
      <c r="AF24" s="96" t="s">
        <v>438</v>
      </c>
    </row>
    <row r="25" spans="1:32" ht="15" x14ac:dyDescent="0.25">
      <c r="A25" s="96" t="s">
        <v>448</v>
      </c>
      <c r="B25" s="96" t="s">
        <v>476</v>
      </c>
      <c r="C25" s="96" t="s">
        <v>477</v>
      </c>
      <c r="D25" s="96" t="s">
        <v>434</v>
      </c>
      <c r="E25" s="96" t="s">
        <v>438</v>
      </c>
      <c r="F25" s="96" t="s">
        <v>438</v>
      </c>
      <c r="AF25" s="96" t="s">
        <v>438</v>
      </c>
    </row>
    <row r="26" spans="1:32" ht="15" x14ac:dyDescent="0.25">
      <c r="A26" s="96" t="s">
        <v>451</v>
      </c>
      <c r="B26" s="96" t="s">
        <v>478</v>
      </c>
      <c r="C26" s="96" t="s">
        <v>479</v>
      </c>
      <c r="D26" s="96" t="s">
        <v>434</v>
      </c>
      <c r="E26" s="96" t="s">
        <v>438</v>
      </c>
      <c r="F26" s="96" t="s">
        <v>438</v>
      </c>
      <c r="AF26" s="96" t="s">
        <v>438</v>
      </c>
    </row>
    <row r="27" spans="1:32" ht="15" x14ac:dyDescent="0.25">
      <c r="A27" s="96" t="s">
        <v>454</v>
      </c>
      <c r="B27" s="96" t="s">
        <v>480</v>
      </c>
      <c r="C27" s="96" t="s">
        <v>481</v>
      </c>
      <c r="D27" s="96" t="s">
        <v>434</v>
      </c>
      <c r="E27" s="96" t="s">
        <v>438</v>
      </c>
      <c r="F27" s="96" t="s">
        <v>438</v>
      </c>
      <c r="G27" s="96">
        <v>0.45379999999999998</v>
      </c>
      <c r="H27" s="96">
        <v>0.45379999999999998</v>
      </c>
      <c r="I27" s="96">
        <v>0.45379999999999998</v>
      </c>
      <c r="J27" s="96">
        <v>0.45379999999999998</v>
      </c>
      <c r="K27" s="96">
        <v>0.45379999999999998</v>
      </c>
      <c r="L27" s="96">
        <v>0.45379999999999998</v>
      </c>
      <c r="M27" s="96">
        <v>0.45379999999999998</v>
      </c>
      <c r="N27" s="96">
        <v>0.45379999999999998</v>
      </c>
      <c r="O27" s="96">
        <v>0.45379999999999998</v>
      </c>
      <c r="P27" s="96">
        <v>0.45379999999999998</v>
      </c>
      <c r="Q27" s="96">
        <v>0.45379999999999998</v>
      </c>
      <c r="R27" s="96">
        <v>0.45379999999999998</v>
      </c>
      <c r="S27" s="96">
        <v>0.45379999999999998</v>
      </c>
      <c r="T27" s="96">
        <v>0.45379999999999998</v>
      </c>
      <c r="U27" s="96">
        <v>0.45379999999999998</v>
      </c>
      <c r="V27" s="96">
        <v>0.45379999999999998</v>
      </c>
      <c r="W27" s="96">
        <v>0.45379999999999998</v>
      </c>
      <c r="X27" s="96">
        <v>0.45379999999999998</v>
      </c>
      <c r="Y27" s="96">
        <v>0.45379999999999998</v>
      </c>
      <c r="Z27" s="96">
        <v>0.45379999999999998</v>
      </c>
      <c r="AA27" s="96">
        <v>0.45379999999999998</v>
      </c>
      <c r="AB27" s="96">
        <v>0.45379999999999998</v>
      </c>
      <c r="AC27" s="96">
        <v>0.45379999999999998</v>
      </c>
      <c r="AD27" s="96">
        <v>0.45379999999999998</v>
      </c>
      <c r="AE27" s="96">
        <v>0.45379999999999998</v>
      </c>
      <c r="AF27" s="96" t="s">
        <v>438</v>
      </c>
    </row>
    <row r="28" spans="1:32" ht="15" x14ac:dyDescent="0.25">
      <c r="A28" s="96" t="s">
        <v>457</v>
      </c>
      <c r="B28" s="96" t="s">
        <v>482</v>
      </c>
      <c r="C28" s="96" t="s">
        <v>483</v>
      </c>
      <c r="D28" s="96" t="s">
        <v>434</v>
      </c>
      <c r="E28" s="96" t="s">
        <v>438</v>
      </c>
      <c r="F28" s="96" t="s">
        <v>438</v>
      </c>
      <c r="AF28" s="96" t="s">
        <v>438</v>
      </c>
    </row>
    <row r="29" spans="1:32" ht="15" x14ac:dyDescent="0.25">
      <c r="A29" s="96" t="s">
        <v>484</v>
      </c>
      <c r="B29" s="96" t="s">
        <v>485</v>
      </c>
      <c r="C29" s="96" t="s">
        <v>486</v>
      </c>
      <c r="D29" s="96" t="s">
        <v>434</v>
      </c>
      <c r="E29" s="96" t="s">
        <v>438</v>
      </c>
      <c r="F29" s="96" t="s">
        <v>438</v>
      </c>
      <c r="G29" s="96">
        <v>0.61939999999999995</v>
      </c>
      <c r="H29" s="96">
        <v>0.67549999999999999</v>
      </c>
      <c r="I29" s="96">
        <v>0.67549999999999999</v>
      </c>
      <c r="J29" s="96">
        <v>0.67549999999999999</v>
      </c>
      <c r="K29" s="96">
        <v>0.67549999999999999</v>
      </c>
      <c r="L29" s="96">
        <v>0.67549999999999999</v>
      </c>
      <c r="M29" s="96">
        <v>0.67549999999999999</v>
      </c>
      <c r="N29" s="96">
        <v>0.67549999999999999</v>
      </c>
      <c r="O29" s="96">
        <v>0.67549999999999999</v>
      </c>
      <c r="P29" s="96">
        <v>0.67549999999999999</v>
      </c>
      <c r="Q29" s="96">
        <v>0.67549999999999999</v>
      </c>
      <c r="R29" s="96">
        <v>0.67549999999999999</v>
      </c>
      <c r="S29" s="96">
        <v>0.67549999999999999</v>
      </c>
      <c r="T29" s="96">
        <v>0.67549999999999999</v>
      </c>
      <c r="U29" s="96">
        <v>0.67549999999999999</v>
      </c>
      <c r="V29" s="96">
        <v>0.67549999999999999</v>
      </c>
      <c r="W29" s="96">
        <v>0.67549999999999999</v>
      </c>
      <c r="X29" s="96">
        <v>0.67549999999999999</v>
      </c>
      <c r="Y29" s="96">
        <v>0.67549999999999999</v>
      </c>
      <c r="Z29" s="96">
        <v>0.67549999999999999</v>
      </c>
      <c r="AA29" s="96">
        <v>0.67549999999999999</v>
      </c>
      <c r="AB29" s="96">
        <v>0.67549999999999999</v>
      </c>
      <c r="AC29" s="96">
        <v>0.67549999999999999</v>
      </c>
      <c r="AD29" s="96">
        <v>0.67549999999999999</v>
      </c>
      <c r="AE29" s="96">
        <v>0.67549999999999999</v>
      </c>
      <c r="AF29" s="96" t="s">
        <v>438</v>
      </c>
    </row>
    <row r="30" spans="1:32" ht="15" x14ac:dyDescent="0.25">
      <c r="A30" s="96" t="s">
        <v>487</v>
      </c>
      <c r="C30" s="96" t="s">
        <v>488</v>
      </c>
    </row>
    <row r="31" spans="1:32" ht="15" x14ac:dyDescent="0.25">
      <c r="A31" s="96" t="s">
        <v>431</v>
      </c>
      <c r="B31" s="96" t="s">
        <v>489</v>
      </c>
      <c r="C31" s="96" t="s">
        <v>490</v>
      </c>
      <c r="D31" s="96" t="s">
        <v>434</v>
      </c>
      <c r="E31" s="96" t="s">
        <v>438</v>
      </c>
      <c r="F31" s="96" t="s">
        <v>438</v>
      </c>
      <c r="AF31" s="96" t="s">
        <v>438</v>
      </c>
    </row>
    <row r="32" spans="1:32" ht="15" x14ac:dyDescent="0.25">
      <c r="A32" s="96" t="s">
        <v>467</v>
      </c>
      <c r="B32" s="96" t="s">
        <v>491</v>
      </c>
      <c r="C32" s="96" t="s">
        <v>492</v>
      </c>
      <c r="D32" s="96" t="s">
        <v>434</v>
      </c>
      <c r="E32" s="96" t="s">
        <v>438</v>
      </c>
      <c r="F32" s="96" t="s">
        <v>438</v>
      </c>
      <c r="AF32" s="96" t="s">
        <v>438</v>
      </c>
    </row>
    <row r="33" spans="1:32" ht="15" x14ac:dyDescent="0.25">
      <c r="A33" s="96" t="s">
        <v>439</v>
      </c>
      <c r="B33" s="96" t="s">
        <v>493</v>
      </c>
      <c r="C33" s="96" t="s">
        <v>494</v>
      </c>
      <c r="D33" s="96" t="s">
        <v>434</v>
      </c>
      <c r="E33" s="96" t="s">
        <v>438</v>
      </c>
      <c r="F33" s="96" t="s">
        <v>438</v>
      </c>
      <c r="Z33" s="96">
        <v>4.3436000000000002E-2</v>
      </c>
      <c r="AA33" s="96">
        <v>4.3436000000000002E-2</v>
      </c>
      <c r="AB33" s="96">
        <v>4.3436000000000002E-2</v>
      </c>
      <c r="AC33" s="96">
        <v>4.3436000000000002E-2</v>
      </c>
      <c r="AD33" s="96">
        <v>4.3436000000000002E-2</v>
      </c>
      <c r="AE33" s="96">
        <v>4.3436000000000002E-2</v>
      </c>
      <c r="AF33" s="96" t="s">
        <v>438</v>
      </c>
    </row>
    <row r="34" spans="1:32" ht="15" x14ac:dyDescent="0.25">
      <c r="A34" s="96" t="s">
        <v>442</v>
      </c>
      <c r="B34" s="96" t="s">
        <v>495</v>
      </c>
      <c r="C34" s="96" t="s">
        <v>496</v>
      </c>
      <c r="D34" s="96" t="s">
        <v>434</v>
      </c>
      <c r="E34" s="96" t="s">
        <v>438</v>
      </c>
      <c r="F34" s="96" t="s">
        <v>438</v>
      </c>
      <c r="I34" s="96">
        <v>0.197881</v>
      </c>
      <c r="J34" s="96">
        <v>0.197881</v>
      </c>
      <c r="K34" s="96">
        <v>0.197881</v>
      </c>
      <c r="L34" s="96">
        <v>0.197881</v>
      </c>
      <c r="M34" s="96">
        <v>0.197881</v>
      </c>
      <c r="N34" s="96">
        <v>0.197881</v>
      </c>
      <c r="O34" s="96">
        <v>0.197881</v>
      </c>
      <c r="P34" s="96">
        <v>0.29367599999999999</v>
      </c>
      <c r="Q34" s="96">
        <v>0.35839300000000002</v>
      </c>
      <c r="R34" s="96">
        <v>0.42670799999999998</v>
      </c>
      <c r="S34" s="96">
        <v>0.53178000000000003</v>
      </c>
      <c r="T34" s="96">
        <v>0.64863899999999997</v>
      </c>
      <c r="U34" s="96">
        <v>0.78041400000000005</v>
      </c>
      <c r="V34" s="96">
        <v>0.94496899999999995</v>
      </c>
      <c r="W34" s="96">
        <v>0.98404999999999998</v>
      </c>
      <c r="X34" s="96">
        <v>1.097243</v>
      </c>
      <c r="Y34" s="96">
        <v>1.2116039999999999</v>
      </c>
      <c r="Z34" s="96">
        <v>1.3131649999999999</v>
      </c>
      <c r="AA34" s="96">
        <v>1.4170499999999999</v>
      </c>
      <c r="AB34" s="96">
        <v>1.5801270000000001</v>
      </c>
      <c r="AC34" s="96">
        <v>1.70753</v>
      </c>
      <c r="AD34" s="96">
        <v>1.8761399999999999</v>
      </c>
      <c r="AE34" s="96">
        <v>2.0023420000000001</v>
      </c>
      <c r="AF34" s="96" t="s">
        <v>438</v>
      </c>
    </row>
    <row r="35" spans="1:32" ht="15" x14ac:dyDescent="0.25">
      <c r="A35" s="96" t="s">
        <v>445</v>
      </c>
      <c r="B35" s="96" t="s">
        <v>497</v>
      </c>
      <c r="C35" s="96" t="s">
        <v>498</v>
      </c>
      <c r="D35" s="96" t="s">
        <v>434</v>
      </c>
      <c r="E35" s="96" t="s">
        <v>438</v>
      </c>
      <c r="F35" s="96" t="s">
        <v>438</v>
      </c>
      <c r="AF35" s="96" t="s">
        <v>438</v>
      </c>
    </row>
    <row r="36" spans="1:32" ht="15" x14ac:dyDescent="0.25">
      <c r="A36" s="96" t="s">
        <v>448</v>
      </c>
      <c r="B36" s="96" t="s">
        <v>499</v>
      </c>
      <c r="C36" s="96" t="s">
        <v>500</v>
      </c>
      <c r="D36" s="96" t="s">
        <v>434</v>
      </c>
      <c r="E36" s="96" t="s">
        <v>438</v>
      </c>
      <c r="F36" s="96" t="s">
        <v>438</v>
      </c>
      <c r="AF36" s="96" t="s">
        <v>438</v>
      </c>
    </row>
    <row r="37" spans="1:32" ht="15" x14ac:dyDescent="0.25">
      <c r="A37" s="96" t="s">
        <v>451</v>
      </c>
      <c r="B37" s="96" t="s">
        <v>501</v>
      </c>
      <c r="C37" s="96" t="s">
        <v>502</v>
      </c>
      <c r="D37" s="96" t="s">
        <v>434</v>
      </c>
      <c r="E37" s="96" t="s">
        <v>438</v>
      </c>
      <c r="F37" s="96" t="s">
        <v>438</v>
      </c>
      <c r="AF37" s="96" t="s">
        <v>438</v>
      </c>
    </row>
    <row r="38" spans="1:32" ht="15" x14ac:dyDescent="0.25">
      <c r="A38" s="96" t="s">
        <v>454</v>
      </c>
      <c r="B38" s="96" t="s">
        <v>503</v>
      </c>
      <c r="C38" s="96" t="s">
        <v>504</v>
      </c>
      <c r="D38" s="96" t="s">
        <v>434</v>
      </c>
      <c r="E38" s="96" t="s">
        <v>438</v>
      </c>
      <c r="F38" s="96" t="s">
        <v>438</v>
      </c>
      <c r="I38" s="96">
        <v>0.77211600000000002</v>
      </c>
      <c r="J38" s="96">
        <v>1.869712</v>
      </c>
      <c r="K38" s="96">
        <v>2.8276539999999999</v>
      </c>
      <c r="L38" s="96">
        <v>3.4324180000000002</v>
      </c>
      <c r="M38" s="96">
        <v>3.4324180000000002</v>
      </c>
      <c r="N38" s="96">
        <v>3.4324180000000002</v>
      </c>
      <c r="O38" s="96">
        <v>3.4324180000000002</v>
      </c>
      <c r="P38" s="96">
        <v>3.475867</v>
      </c>
      <c r="Q38" s="96">
        <v>3.5280559999999999</v>
      </c>
      <c r="R38" s="96">
        <v>3.58155</v>
      </c>
      <c r="S38" s="96">
        <v>3.6346810000000001</v>
      </c>
      <c r="T38" s="96">
        <v>3.6943060000000001</v>
      </c>
      <c r="U38" s="96">
        <v>3.7593860000000001</v>
      </c>
      <c r="V38" s="96">
        <v>3.7593860000000001</v>
      </c>
      <c r="W38" s="96">
        <v>3.7927430000000002</v>
      </c>
      <c r="X38" s="96">
        <v>3.8354539999999999</v>
      </c>
      <c r="Y38" s="96">
        <v>3.8965459999999998</v>
      </c>
      <c r="Z38" s="96">
        <v>3.8965459999999998</v>
      </c>
      <c r="AA38" s="96">
        <v>3.9309630000000002</v>
      </c>
      <c r="AB38" s="96">
        <v>3.9309630000000002</v>
      </c>
      <c r="AC38" s="96">
        <v>3.969795</v>
      </c>
      <c r="AD38" s="96">
        <v>3.969795</v>
      </c>
      <c r="AE38" s="96">
        <v>4.0065790000000003</v>
      </c>
      <c r="AF38" s="96" t="s">
        <v>438</v>
      </c>
    </row>
    <row r="39" spans="1:32" ht="15" x14ac:dyDescent="0.25">
      <c r="A39" s="96" t="s">
        <v>457</v>
      </c>
      <c r="B39" s="96" t="s">
        <v>505</v>
      </c>
      <c r="C39" s="96" t="s">
        <v>506</v>
      </c>
      <c r="D39" s="96" t="s">
        <v>434</v>
      </c>
      <c r="E39" s="96" t="s">
        <v>438</v>
      </c>
      <c r="F39" s="96" t="s">
        <v>438</v>
      </c>
      <c r="AF39" s="96" t="s">
        <v>438</v>
      </c>
    </row>
    <row r="40" spans="1:32" ht="15" x14ac:dyDescent="0.25">
      <c r="A40" s="96" t="s">
        <v>507</v>
      </c>
      <c r="B40" s="96" t="s">
        <v>508</v>
      </c>
      <c r="C40" s="96" t="s">
        <v>509</v>
      </c>
      <c r="D40" s="96" t="s">
        <v>434</v>
      </c>
      <c r="E40" s="96" t="s">
        <v>438</v>
      </c>
      <c r="F40" s="96" t="s">
        <v>438</v>
      </c>
      <c r="I40" s="96">
        <v>0.969997</v>
      </c>
      <c r="J40" s="96">
        <v>2.067593</v>
      </c>
      <c r="K40" s="96">
        <v>3.0255350000000001</v>
      </c>
      <c r="L40" s="96">
        <v>3.6302989999999999</v>
      </c>
      <c r="M40" s="96">
        <v>3.6302989999999999</v>
      </c>
      <c r="N40" s="96">
        <v>3.6302989999999999</v>
      </c>
      <c r="O40" s="96">
        <v>3.6302989999999999</v>
      </c>
      <c r="P40" s="96">
        <v>3.7695430000000001</v>
      </c>
      <c r="Q40" s="96">
        <v>3.8864489999999998</v>
      </c>
      <c r="R40" s="96">
        <v>4.0082579999999997</v>
      </c>
      <c r="S40" s="96">
        <v>4.166461</v>
      </c>
      <c r="T40" s="96">
        <v>4.3429460000000004</v>
      </c>
      <c r="U40" s="96">
        <v>4.5397990000000004</v>
      </c>
      <c r="V40" s="96">
        <v>4.7043540000000004</v>
      </c>
      <c r="W40" s="96">
        <v>4.7767929999999996</v>
      </c>
      <c r="X40" s="96">
        <v>4.9326970000000001</v>
      </c>
      <c r="Y40" s="96">
        <v>5.1081500000000002</v>
      </c>
      <c r="Z40" s="96">
        <v>5.2531480000000004</v>
      </c>
      <c r="AA40" s="96">
        <v>5.3914489999999997</v>
      </c>
      <c r="AB40" s="96">
        <v>5.5545260000000001</v>
      </c>
      <c r="AC40" s="96">
        <v>5.7207610000000004</v>
      </c>
      <c r="AD40" s="96">
        <v>5.8893709999999997</v>
      </c>
      <c r="AE40" s="96">
        <v>6.0523579999999999</v>
      </c>
      <c r="AF40" s="96" t="s">
        <v>438</v>
      </c>
    </row>
    <row r="41" spans="1:32" ht="15" x14ac:dyDescent="0.25">
      <c r="A41" s="96" t="s">
        <v>510</v>
      </c>
      <c r="B41" s="96" t="s">
        <v>511</v>
      </c>
      <c r="C41" s="96" t="s">
        <v>512</v>
      </c>
      <c r="D41" s="96" t="s">
        <v>434</v>
      </c>
      <c r="E41" s="96" t="s">
        <v>438</v>
      </c>
      <c r="F41" s="96" t="s">
        <v>438</v>
      </c>
      <c r="G41" s="96">
        <v>0.61939999999999995</v>
      </c>
      <c r="H41" s="96">
        <v>0.67549999999999999</v>
      </c>
      <c r="I41" s="96">
        <v>1.645497</v>
      </c>
      <c r="J41" s="96">
        <v>2.743093</v>
      </c>
      <c r="K41" s="96">
        <v>3.7010350000000001</v>
      </c>
      <c r="L41" s="96">
        <v>4.3057990000000004</v>
      </c>
      <c r="M41" s="96">
        <v>4.3057990000000004</v>
      </c>
      <c r="N41" s="96">
        <v>4.3057990000000004</v>
      </c>
      <c r="O41" s="96">
        <v>4.3057990000000004</v>
      </c>
      <c r="P41" s="96">
        <v>4.4450430000000001</v>
      </c>
      <c r="Q41" s="96">
        <v>4.5619490000000003</v>
      </c>
      <c r="R41" s="96">
        <v>4.6837580000000001</v>
      </c>
      <c r="S41" s="96">
        <v>4.8419610000000004</v>
      </c>
      <c r="T41" s="96">
        <v>5.0184449999999998</v>
      </c>
      <c r="U41" s="96">
        <v>5.2152989999999999</v>
      </c>
      <c r="V41" s="96">
        <v>5.3798539999999999</v>
      </c>
      <c r="W41" s="96">
        <v>5.4522919999999999</v>
      </c>
      <c r="X41" s="96">
        <v>5.6081969999999997</v>
      </c>
      <c r="Y41" s="96">
        <v>5.7836499999999997</v>
      </c>
      <c r="Z41" s="96">
        <v>5.9286479999999999</v>
      </c>
      <c r="AA41" s="96">
        <v>6.0669490000000001</v>
      </c>
      <c r="AB41" s="96">
        <v>6.2300259999999996</v>
      </c>
      <c r="AC41" s="96">
        <v>6.396261</v>
      </c>
      <c r="AD41" s="96">
        <v>6.5648710000000001</v>
      </c>
      <c r="AE41" s="96">
        <v>6.7278580000000003</v>
      </c>
      <c r="AF41" s="96" t="s">
        <v>438</v>
      </c>
    </row>
    <row r="42" spans="1:32" ht="15" x14ac:dyDescent="0.25">
      <c r="A42" s="96" t="s">
        <v>513</v>
      </c>
      <c r="C42" s="96" t="s">
        <v>514</v>
      </c>
    </row>
    <row r="43" spans="1:32" ht="15" x14ac:dyDescent="0.25">
      <c r="A43" s="96" t="s">
        <v>431</v>
      </c>
      <c r="B43" s="96" t="s">
        <v>515</v>
      </c>
      <c r="C43" s="96" t="s">
        <v>516</v>
      </c>
      <c r="D43" s="96" t="s">
        <v>434</v>
      </c>
      <c r="E43" s="96" t="s">
        <v>438</v>
      </c>
      <c r="F43" s="96" t="s">
        <v>438</v>
      </c>
      <c r="G43" s="96">
        <v>0.40579999999999999</v>
      </c>
      <c r="H43" s="96">
        <v>0.40579999999999999</v>
      </c>
      <c r="I43" s="96">
        <v>0.40579999999999999</v>
      </c>
      <c r="J43" s="96">
        <v>0.40579999999999999</v>
      </c>
      <c r="K43" s="96">
        <v>0.50270000000000004</v>
      </c>
      <c r="L43" s="96">
        <v>0.50270000000000004</v>
      </c>
      <c r="M43" s="96">
        <v>0.8427</v>
      </c>
      <c r="N43" s="96">
        <v>0.8427</v>
      </c>
      <c r="O43" s="96">
        <v>0.8427</v>
      </c>
      <c r="P43" s="96">
        <v>0.8427</v>
      </c>
      <c r="Q43" s="96">
        <v>0.8427</v>
      </c>
      <c r="R43" s="96">
        <v>0.8427</v>
      </c>
      <c r="S43" s="96">
        <v>0.8427</v>
      </c>
      <c r="T43" s="96">
        <v>0.8427</v>
      </c>
      <c r="U43" s="96">
        <v>0.8427</v>
      </c>
      <c r="V43" s="96">
        <v>0.8427</v>
      </c>
      <c r="W43" s="96">
        <v>0.8427</v>
      </c>
      <c r="X43" s="96">
        <v>0.8427</v>
      </c>
      <c r="Y43" s="96">
        <v>0.8427</v>
      </c>
      <c r="Z43" s="96">
        <v>0.8427</v>
      </c>
      <c r="AA43" s="96">
        <v>0.8427</v>
      </c>
      <c r="AB43" s="96">
        <v>0.8427</v>
      </c>
      <c r="AC43" s="96">
        <v>0.8427</v>
      </c>
      <c r="AD43" s="96">
        <v>0.8427</v>
      </c>
      <c r="AE43" s="96">
        <v>0.8427</v>
      </c>
      <c r="AF43" s="96" t="s">
        <v>438</v>
      </c>
    </row>
    <row r="44" spans="1:32" ht="15" x14ac:dyDescent="0.25">
      <c r="A44" s="96" t="s">
        <v>467</v>
      </c>
      <c r="B44" s="96" t="s">
        <v>517</v>
      </c>
      <c r="C44" s="96" t="s">
        <v>518</v>
      </c>
      <c r="D44" s="96" t="s">
        <v>434</v>
      </c>
      <c r="E44" s="96" t="s">
        <v>438</v>
      </c>
      <c r="F44" s="96" t="s">
        <v>438</v>
      </c>
      <c r="K44" s="96">
        <v>2.9700000000000001E-2</v>
      </c>
      <c r="L44" s="96">
        <v>0.4199</v>
      </c>
      <c r="M44" s="96">
        <v>0.92290000000000005</v>
      </c>
      <c r="N44" s="96">
        <v>1.2417</v>
      </c>
      <c r="O44" s="96">
        <v>1.7657</v>
      </c>
      <c r="P44" s="96">
        <v>1.7657</v>
      </c>
      <c r="Q44" s="96">
        <v>1.7657</v>
      </c>
      <c r="R44" s="96">
        <v>1.7657</v>
      </c>
      <c r="S44" s="96">
        <v>1.7657</v>
      </c>
      <c r="T44" s="96">
        <v>1.7657</v>
      </c>
      <c r="U44" s="96">
        <v>1.7657</v>
      </c>
      <c r="V44" s="96">
        <v>1.7657</v>
      </c>
      <c r="W44" s="96">
        <v>1.7657</v>
      </c>
      <c r="X44" s="96">
        <v>1.7657</v>
      </c>
      <c r="Y44" s="96">
        <v>1.7657</v>
      </c>
      <c r="Z44" s="96">
        <v>1.7657</v>
      </c>
      <c r="AA44" s="96">
        <v>1.7657</v>
      </c>
      <c r="AB44" s="96">
        <v>1.7657</v>
      </c>
      <c r="AC44" s="96">
        <v>1.7657</v>
      </c>
      <c r="AD44" s="96">
        <v>1.7657</v>
      </c>
      <c r="AE44" s="96">
        <v>1.7657</v>
      </c>
      <c r="AF44" s="96" t="s">
        <v>438</v>
      </c>
    </row>
    <row r="45" spans="1:32" ht="15" x14ac:dyDescent="0.25">
      <c r="A45" s="96" t="s">
        <v>439</v>
      </c>
      <c r="B45" s="96" t="s">
        <v>519</v>
      </c>
      <c r="C45" s="96" t="s">
        <v>520</v>
      </c>
      <c r="D45" s="96" t="s">
        <v>434</v>
      </c>
      <c r="E45" s="96" t="s">
        <v>438</v>
      </c>
      <c r="F45" s="96" t="s">
        <v>438</v>
      </c>
      <c r="AF45" s="96" t="s">
        <v>438</v>
      </c>
    </row>
    <row r="46" spans="1:32" ht="15" x14ac:dyDescent="0.25">
      <c r="A46" s="96" t="s">
        <v>442</v>
      </c>
      <c r="B46" s="96" t="s">
        <v>521</v>
      </c>
      <c r="C46" s="96" t="s">
        <v>522</v>
      </c>
      <c r="D46" s="96" t="s">
        <v>434</v>
      </c>
      <c r="E46" s="96" t="s">
        <v>438</v>
      </c>
      <c r="F46" s="96" t="s">
        <v>438</v>
      </c>
      <c r="J46" s="96">
        <v>0.318</v>
      </c>
      <c r="K46" s="96">
        <v>0.67889999999999995</v>
      </c>
      <c r="L46" s="96">
        <v>0.67889999999999995</v>
      </c>
      <c r="M46" s="96">
        <v>0.67889999999999995</v>
      </c>
      <c r="N46" s="96">
        <v>0.67889999999999995</v>
      </c>
      <c r="O46" s="96">
        <v>0.67889999999999995</v>
      </c>
      <c r="P46" s="96">
        <v>0.6804</v>
      </c>
      <c r="Q46" s="96">
        <v>0.68149999999999999</v>
      </c>
      <c r="R46" s="96">
        <v>0.68149999999999999</v>
      </c>
      <c r="S46" s="96">
        <v>0.68149999999999999</v>
      </c>
      <c r="T46" s="96">
        <v>0.68149999999999999</v>
      </c>
      <c r="U46" s="96">
        <v>0.68149999999999999</v>
      </c>
      <c r="V46" s="96">
        <v>0.68149999999999999</v>
      </c>
      <c r="W46" s="96">
        <v>0.68149999999999999</v>
      </c>
      <c r="X46" s="96">
        <v>0.68149999999999999</v>
      </c>
      <c r="Y46" s="96">
        <v>0.68149999999999999</v>
      </c>
      <c r="Z46" s="96">
        <v>0.75529999999999997</v>
      </c>
      <c r="AA46" s="96">
        <v>0.75529999999999997</v>
      </c>
      <c r="AB46" s="96">
        <v>0.75529999999999997</v>
      </c>
      <c r="AC46" s="96">
        <v>0.75529999999999997</v>
      </c>
      <c r="AD46" s="96">
        <v>0.75529999999999997</v>
      </c>
      <c r="AE46" s="96">
        <v>0.75529999999999997</v>
      </c>
      <c r="AF46" s="96" t="s">
        <v>438</v>
      </c>
    </row>
    <row r="47" spans="1:32" ht="15" x14ac:dyDescent="0.25">
      <c r="A47" s="96" t="s">
        <v>445</v>
      </c>
      <c r="B47" s="96" t="s">
        <v>523</v>
      </c>
      <c r="C47" s="96" t="s">
        <v>524</v>
      </c>
      <c r="D47" s="96" t="s">
        <v>434</v>
      </c>
      <c r="E47" s="96" t="s">
        <v>438</v>
      </c>
      <c r="F47" s="96" t="s">
        <v>438</v>
      </c>
      <c r="AF47" s="96" t="s">
        <v>438</v>
      </c>
    </row>
    <row r="48" spans="1:32" ht="15" x14ac:dyDescent="0.25">
      <c r="A48" s="96" t="s">
        <v>448</v>
      </c>
      <c r="B48" s="96" t="s">
        <v>525</v>
      </c>
      <c r="C48" s="96" t="s">
        <v>526</v>
      </c>
      <c r="D48" s="96" t="s">
        <v>434</v>
      </c>
      <c r="E48" s="96" t="s">
        <v>438</v>
      </c>
      <c r="F48" s="96" t="s">
        <v>438</v>
      </c>
      <c r="AF48" s="96" t="s">
        <v>438</v>
      </c>
    </row>
    <row r="49" spans="1:32" ht="15" x14ac:dyDescent="0.25">
      <c r="A49" s="96" t="s">
        <v>451</v>
      </c>
      <c r="B49" s="96" t="s">
        <v>527</v>
      </c>
      <c r="C49" s="96" t="s">
        <v>528</v>
      </c>
      <c r="D49" s="96" t="s">
        <v>434</v>
      </c>
      <c r="E49" s="96" t="s">
        <v>438</v>
      </c>
      <c r="F49" s="96" t="s">
        <v>438</v>
      </c>
      <c r="AF49" s="96" t="s">
        <v>438</v>
      </c>
    </row>
    <row r="50" spans="1:32" ht="15" x14ac:dyDescent="0.25">
      <c r="A50" s="96" t="s">
        <v>454</v>
      </c>
      <c r="B50" s="96" t="s">
        <v>529</v>
      </c>
      <c r="C50" s="96" t="s">
        <v>530</v>
      </c>
      <c r="D50" s="96" t="s">
        <v>434</v>
      </c>
      <c r="E50" s="96" t="s">
        <v>438</v>
      </c>
      <c r="F50" s="96" t="s">
        <v>438</v>
      </c>
      <c r="AF50" s="96" t="s">
        <v>438</v>
      </c>
    </row>
    <row r="51" spans="1:32" ht="15" x14ac:dyDescent="0.25">
      <c r="A51" s="96" t="s">
        <v>301</v>
      </c>
      <c r="B51" s="96" t="s">
        <v>531</v>
      </c>
      <c r="C51" s="96" t="s">
        <v>532</v>
      </c>
      <c r="D51" s="96" t="s">
        <v>434</v>
      </c>
      <c r="E51" s="96" t="s">
        <v>438</v>
      </c>
      <c r="F51" s="96" t="s">
        <v>438</v>
      </c>
      <c r="G51" s="96">
        <v>0.40579999999999999</v>
      </c>
      <c r="H51" s="96">
        <v>0.40579999999999999</v>
      </c>
      <c r="I51" s="96">
        <v>0.40579999999999999</v>
      </c>
      <c r="J51" s="96">
        <v>0.7238</v>
      </c>
      <c r="K51" s="96">
        <v>1.2113</v>
      </c>
      <c r="L51" s="96">
        <v>1.6014999999999999</v>
      </c>
      <c r="M51" s="96">
        <v>2.4445000000000001</v>
      </c>
      <c r="N51" s="96">
        <v>2.7633000000000001</v>
      </c>
      <c r="O51" s="96">
        <v>3.2873000000000001</v>
      </c>
      <c r="P51" s="96">
        <v>3.2888000000000002</v>
      </c>
      <c r="Q51" s="96">
        <v>3.2898999999999998</v>
      </c>
      <c r="R51" s="96">
        <v>3.2898999999999998</v>
      </c>
      <c r="S51" s="96">
        <v>3.2898999999999998</v>
      </c>
      <c r="T51" s="96">
        <v>3.2898999999999998</v>
      </c>
      <c r="U51" s="96">
        <v>3.2898999999999998</v>
      </c>
      <c r="V51" s="96">
        <v>3.2898999999999998</v>
      </c>
      <c r="W51" s="96">
        <v>3.2898999999999998</v>
      </c>
      <c r="X51" s="96">
        <v>3.2898999999999998</v>
      </c>
      <c r="Y51" s="96">
        <v>3.2898999999999998</v>
      </c>
      <c r="Z51" s="96">
        <v>3.3637000000000001</v>
      </c>
      <c r="AA51" s="96">
        <v>3.3637000000000001</v>
      </c>
      <c r="AB51" s="96">
        <v>3.3637000000000001</v>
      </c>
      <c r="AC51" s="96">
        <v>3.3637000000000001</v>
      </c>
      <c r="AD51" s="96">
        <v>3.3637000000000001</v>
      </c>
      <c r="AE51" s="96">
        <v>3.3637000000000001</v>
      </c>
      <c r="AF51" s="96" t="s">
        <v>438</v>
      </c>
    </row>
    <row r="52" spans="1:32" ht="15" x14ac:dyDescent="0.25">
      <c r="A52" s="96" t="s">
        <v>533</v>
      </c>
      <c r="C52" s="96" t="s">
        <v>534</v>
      </c>
    </row>
    <row r="53" spans="1:32" ht="15" x14ac:dyDescent="0.25">
      <c r="A53" s="96" t="s">
        <v>431</v>
      </c>
      <c r="B53" s="96" t="s">
        <v>535</v>
      </c>
      <c r="C53" s="96" t="s">
        <v>536</v>
      </c>
      <c r="D53" s="96" t="s">
        <v>434</v>
      </c>
      <c r="AF53" s="96" t="s">
        <v>438</v>
      </c>
    </row>
    <row r="54" spans="1:32" ht="15" x14ac:dyDescent="0.25">
      <c r="A54" s="96" t="s">
        <v>537</v>
      </c>
      <c r="B54" s="96" t="s">
        <v>538</v>
      </c>
      <c r="C54" s="96" t="s">
        <v>539</v>
      </c>
      <c r="D54" s="96" t="s">
        <v>434</v>
      </c>
      <c r="AF54" s="96" t="s">
        <v>438</v>
      </c>
    </row>
    <row r="55" spans="1:32" ht="15" x14ac:dyDescent="0.25">
      <c r="A55" s="96" t="s">
        <v>540</v>
      </c>
      <c r="B55" s="96" t="s">
        <v>541</v>
      </c>
      <c r="C55" s="96" t="s">
        <v>542</v>
      </c>
      <c r="D55" s="96" t="s">
        <v>434</v>
      </c>
      <c r="E55" s="96">
        <v>3.0283000000000001E-2</v>
      </c>
      <c r="F55" s="96">
        <v>3.2183000000000003E-2</v>
      </c>
      <c r="G55" s="96">
        <v>3.4417000000000003E-2</v>
      </c>
      <c r="H55" s="96">
        <v>3.6061000000000003E-2</v>
      </c>
      <c r="I55" s="96">
        <v>3.7255999999999997E-2</v>
      </c>
      <c r="J55" s="96">
        <v>3.8800000000000001E-2</v>
      </c>
      <c r="K55" s="96">
        <v>4.0375000000000001E-2</v>
      </c>
      <c r="L55" s="96">
        <v>4.2140999999999998E-2</v>
      </c>
      <c r="M55" s="96">
        <v>4.4074000000000002E-2</v>
      </c>
      <c r="N55" s="96">
        <v>4.6192999999999998E-2</v>
      </c>
      <c r="O55" s="96">
        <v>4.8521000000000002E-2</v>
      </c>
      <c r="P55" s="96">
        <v>5.1132999999999998E-2</v>
      </c>
      <c r="Q55" s="96">
        <v>5.4134000000000002E-2</v>
      </c>
      <c r="R55" s="96">
        <v>5.7464000000000001E-2</v>
      </c>
      <c r="S55" s="96">
        <v>6.1038000000000002E-2</v>
      </c>
      <c r="T55" s="96">
        <v>6.4962000000000006E-2</v>
      </c>
      <c r="U55" s="96">
        <v>6.9362999999999994E-2</v>
      </c>
      <c r="V55" s="96">
        <v>7.3943999999999996E-2</v>
      </c>
      <c r="W55" s="96">
        <v>7.8687999999999994E-2</v>
      </c>
      <c r="X55" s="96">
        <v>8.3625000000000005E-2</v>
      </c>
      <c r="Y55" s="96">
        <v>8.8842000000000004E-2</v>
      </c>
      <c r="Z55" s="96">
        <v>9.4377000000000003E-2</v>
      </c>
      <c r="AA55" s="96">
        <v>9.8666000000000004E-2</v>
      </c>
      <c r="AB55" s="96">
        <v>0.102067</v>
      </c>
      <c r="AC55" s="96">
        <v>0.10488500000000001</v>
      </c>
      <c r="AD55" s="96">
        <v>0.107458</v>
      </c>
      <c r="AE55" s="96">
        <v>0.11007</v>
      </c>
      <c r="AF55" s="194">
        <v>0.05</v>
      </c>
    </row>
    <row r="56" spans="1:32" ht="15" x14ac:dyDescent="0.25">
      <c r="A56" s="96" t="s">
        <v>543</v>
      </c>
      <c r="B56" s="96" t="s">
        <v>544</v>
      </c>
      <c r="C56" s="96" t="s">
        <v>545</v>
      </c>
      <c r="D56" s="96" t="s">
        <v>434</v>
      </c>
      <c r="AF56" s="96" t="s">
        <v>438</v>
      </c>
    </row>
    <row r="57" spans="1:32" ht="15" x14ac:dyDescent="0.25">
      <c r="A57" s="96" t="s">
        <v>454</v>
      </c>
      <c r="B57" s="96" t="s">
        <v>546</v>
      </c>
      <c r="C57" s="96" t="s">
        <v>547</v>
      </c>
      <c r="D57" s="96" t="s">
        <v>434</v>
      </c>
      <c r="E57" s="96">
        <v>4.058E-3</v>
      </c>
      <c r="F57" s="96">
        <v>1.0329E-2</v>
      </c>
      <c r="G57" s="96">
        <v>1.7930999999999999E-2</v>
      </c>
      <c r="H57" s="96">
        <v>2.5715999999999999E-2</v>
      </c>
      <c r="I57" s="96">
        <v>3.4615E-2</v>
      </c>
      <c r="J57" s="96">
        <v>4.4218E-2</v>
      </c>
      <c r="K57" s="96">
        <v>5.4059999999999997E-2</v>
      </c>
      <c r="L57" s="96">
        <v>6.411E-2</v>
      </c>
      <c r="M57" s="96">
        <v>6.8489999999999995E-2</v>
      </c>
      <c r="N57" s="96">
        <v>6.9631999999999999E-2</v>
      </c>
      <c r="O57" s="96">
        <v>7.1146000000000001E-2</v>
      </c>
      <c r="P57" s="96">
        <v>7.3247000000000007E-2</v>
      </c>
      <c r="Q57" s="96">
        <v>7.5739000000000001E-2</v>
      </c>
      <c r="R57" s="96">
        <v>7.8670000000000004E-2</v>
      </c>
      <c r="S57" s="96">
        <v>8.1949999999999995E-2</v>
      </c>
      <c r="T57" s="96">
        <v>8.5511000000000004E-2</v>
      </c>
      <c r="U57" s="96">
        <v>8.9425000000000004E-2</v>
      </c>
      <c r="V57" s="96">
        <v>9.3543000000000001E-2</v>
      </c>
      <c r="W57" s="96">
        <v>9.7822999999999993E-2</v>
      </c>
      <c r="X57" s="96">
        <v>0.102147</v>
      </c>
      <c r="Y57" s="96">
        <v>0.10653</v>
      </c>
      <c r="Z57" s="96">
        <v>0.111031</v>
      </c>
      <c r="AA57" s="96">
        <v>0.115485</v>
      </c>
      <c r="AB57" s="96">
        <v>0.119949</v>
      </c>
      <c r="AC57" s="96">
        <v>0.124456</v>
      </c>
      <c r="AD57" s="96">
        <v>0.12898100000000001</v>
      </c>
      <c r="AE57" s="96">
        <v>0.133543</v>
      </c>
      <c r="AF57" s="194">
        <v>0.108</v>
      </c>
    </row>
    <row r="58" spans="1:32" ht="15" x14ac:dyDescent="0.25">
      <c r="A58" s="96" t="s">
        <v>548</v>
      </c>
      <c r="B58" s="96" t="s">
        <v>549</v>
      </c>
      <c r="C58" s="96" t="s">
        <v>550</v>
      </c>
      <c r="D58" s="96" t="s">
        <v>434</v>
      </c>
      <c r="AF58" s="96" t="s">
        <v>438</v>
      </c>
    </row>
    <row r="59" spans="1:32" ht="15" x14ac:dyDescent="0.25">
      <c r="A59" s="96" t="s">
        <v>301</v>
      </c>
      <c r="B59" s="96" t="s">
        <v>551</v>
      </c>
      <c r="C59" s="96" t="s">
        <v>552</v>
      </c>
      <c r="D59" s="96" t="s">
        <v>434</v>
      </c>
      <c r="E59" s="96">
        <v>3.4341999999999998E-2</v>
      </c>
      <c r="F59" s="96">
        <v>4.2512000000000001E-2</v>
      </c>
      <c r="G59" s="96">
        <v>5.2347999999999999E-2</v>
      </c>
      <c r="H59" s="96">
        <v>6.1776999999999999E-2</v>
      </c>
      <c r="I59" s="96">
        <v>7.1871000000000004E-2</v>
      </c>
      <c r="J59" s="96">
        <v>8.3016999999999994E-2</v>
      </c>
      <c r="K59" s="96">
        <v>9.4435000000000005E-2</v>
      </c>
      <c r="L59" s="96">
        <v>0.106251</v>
      </c>
      <c r="M59" s="96">
        <v>0.112564</v>
      </c>
      <c r="N59" s="96">
        <v>0.115825</v>
      </c>
      <c r="O59" s="96">
        <v>0.11966599999999999</v>
      </c>
      <c r="P59" s="96">
        <v>0.12438</v>
      </c>
      <c r="Q59" s="96">
        <v>0.12987299999999999</v>
      </c>
      <c r="R59" s="96">
        <v>0.136133</v>
      </c>
      <c r="S59" s="96">
        <v>0.142988</v>
      </c>
      <c r="T59" s="96">
        <v>0.150473</v>
      </c>
      <c r="U59" s="96">
        <v>0.15878700000000001</v>
      </c>
      <c r="V59" s="96">
        <v>0.167487</v>
      </c>
      <c r="W59" s="96">
        <v>0.17651</v>
      </c>
      <c r="X59" s="96">
        <v>0.18577199999999999</v>
      </c>
      <c r="Y59" s="96">
        <v>0.19537199999999999</v>
      </c>
      <c r="Z59" s="96">
        <v>0.20540800000000001</v>
      </c>
      <c r="AA59" s="96">
        <v>0.21415200000000001</v>
      </c>
      <c r="AB59" s="96">
        <v>0.22201599999999999</v>
      </c>
      <c r="AC59" s="96">
        <v>0.22934099999999999</v>
      </c>
      <c r="AD59" s="96">
        <v>0.23643900000000001</v>
      </c>
      <c r="AE59" s="96">
        <v>0.243613</v>
      </c>
      <c r="AF59" s="194">
        <v>7.1999999999999995E-2</v>
      </c>
    </row>
    <row r="60" spans="1:32" ht="15" x14ac:dyDescent="0.25">
      <c r="A60" s="96" t="s">
        <v>553</v>
      </c>
      <c r="C60" s="96" t="s">
        <v>554</v>
      </c>
    </row>
    <row r="61" spans="1:32" ht="15" x14ac:dyDescent="0.25">
      <c r="A61" s="96" t="s">
        <v>555</v>
      </c>
      <c r="C61" s="96" t="s">
        <v>556</v>
      </c>
    </row>
    <row r="62" spans="1:32" ht="15" x14ac:dyDescent="0.25">
      <c r="A62" s="96" t="s">
        <v>557</v>
      </c>
      <c r="B62" s="96" t="s">
        <v>558</v>
      </c>
      <c r="C62" s="96" t="s">
        <v>559</v>
      </c>
      <c r="D62" s="96" t="s">
        <v>560</v>
      </c>
      <c r="E62" s="96">
        <v>22.680716</v>
      </c>
      <c r="F62" s="96">
        <v>21.495654999999999</v>
      </c>
      <c r="G62" s="96">
        <v>22.644791000000001</v>
      </c>
      <c r="H62" s="96">
        <v>22.567468999999999</v>
      </c>
      <c r="I62" s="96">
        <v>22.573371999999999</v>
      </c>
      <c r="J62" s="96">
        <v>22.526347999999999</v>
      </c>
      <c r="K62" s="96">
        <v>22.235410999999999</v>
      </c>
      <c r="L62" s="96">
        <v>22.140915</v>
      </c>
      <c r="M62" s="96">
        <v>22.192613999999999</v>
      </c>
      <c r="N62" s="96">
        <v>22.302413999999999</v>
      </c>
      <c r="O62" s="96">
        <v>22.439802</v>
      </c>
      <c r="P62" s="96">
        <v>22.551625999999999</v>
      </c>
      <c r="Q62" s="96">
        <v>22.675841999999999</v>
      </c>
      <c r="R62" s="96">
        <v>22.810808000000002</v>
      </c>
      <c r="S62" s="96">
        <v>22.953410999999999</v>
      </c>
      <c r="T62" s="96">
        <v>23.104856000000002</v>
      </c>
      <c r="U62" s="96">
        <v>23.205694000000001</v>
      </c>
      <c r="V62" s="96">
        <v>23.299825999999999</v>
      </c>
      <c r="W62" s="96">
        <v>23.399445</v>
      </c>
      <c r="X62" s="96">
        <v>23.525092999999998</v>
      </c>
      <c r="Y62" s="96">
        <v>23.678158</v>
      </c>
      <c r="Z62" s="96">
        <v>23.852377000000001</v>
      </c>
      <c r="AA62" s="96">
        <v>24.019434</v>
      </c>
      <c r="AB62" s="96">
        <v>24.181978000000001</v>
      </c>
      <c r="AC62" s="96">
        <v>24.341329999999999</v>
      </c>
      <c r="AD62" s="96">
        <v>24.507999000000002</v>
      </c>
      <c r="AE62" s="96">
        <v>24.687919999999998</v>
      </c>
      <c r="AF62" s="194">
        <v>6.0000000000000001E-3</v>
      </c>
    </row>
    <row r="63" spans="1:32" ht="15" x14ac:dyDescent="0.25">
      <c r="A63" s="96" t="s">
        <v>561</v>
      </c>
      <c r="B63" s="96" t="s">
        <v>562</v>
      </c>
      <c r="C63" s="96" t="s">
        <v>563</v>
      </c>
      <c r="D63" s="96" t="s">
        <v>560</v>
      </c>
      <c r="E63" s="96">
        <v>25.533714</v>
      </c>
      <c r="F63" s="96">
        <v>25.942716999999998</v>
      </c>
      <c r="G63" s="96">
        <v>25.760389</v>
      </c>
      <c r="H63" s="96">
        <v>25.559633000000002</v>
      </c>
      <c r="I63" s="96">
        <v>25.379463000000001</v>
      </c>
      <c r="J63" s="96">
        <v>25.570938000000002</v>
      </c>
      <c r="K63" s="96">
        <v>25.734349999999999</v>
      </c>
      <c r="L63" s="96">
        <v>25.948740000000001</v>
      </c>
      <c r="M63" s="96">
        <v>26.213757000000001</v>
      </c>
      <c r="N63" s="96">
        <v>26.503506000000002</v>
      </c>
      <c r="O63" s="96">
        <v>26.802553</v>
      </c>
      <c r="P63" s="96">
        <v>27.101780000000002</v>
      </c>
      <c r="Q63" s="96">
        <v>27.401968</v>
      </c>
      <c r="R63" s="96">
        <v>27.696332999999999</v>
      </c>
      <c r="S63" s="96">
        <v>27.997145</v>
      </c>
      <c r="T63" s="96">
        <v>28.303035999999999</v>
      </c>
      <c r="U63" s="96">
        <v>28.558222000000001</v>
      </c>
      <c r="V63" s="96">
        <v>28.804483000000001</v>
      </c>
      <c r="W63" s="96">
        <v>29.059750000000001</v>
      </c>
      <c r="X63" s="96">
        <v>29.340416000000001</v>
      </c>
      <c r="Y63" s="96">
        <v>29.636793000000001</v>
      </c>
      <c r="Z63" s="96">
        <v>29.938186999999999</v>
      </c>
      <c r="AA63" s="96">
        <v>30.234175</v>
      </c>
      <c r="AB63" s="96">
        <v>30.533745</v>
      </c>
      <c r="AC63" s="96">
        <v>30.828275999999999</v>
      </c>
      <c r="AD63" s="96">
        <v>31.124182000000001</v>
      </c>
      <c r="AE63" s="96">
        <v>31.418548999999999</v>
      </c>
      <c r="AF63" s="194">
        <v>8.0000000000000002E-3</v>
      </c>
    </row>
    <row r="64" spans="1:32" ht="15" x14ac:dyDescent="0.25">
      <c r="A64" s="96" t="s">
        <v>564</v>
      </c>
      <c r="B64" s="96" t="s">
        <v>565</v>
      </c>
      <c r="C64" s="96" t="s">
        <v>566</v>
      </c>
      <c r="D64" s="96" t="s">
        <v>560</v>
      </c>
      <c r="E64" s="96">
        <v>15.474956000000001</v>
      </c>
      <c r="F64" s="96">
        <v>14.965636999999999</v>
      </c>
      <c r="G64" s="96">
        <v>15.092202</v>
      </c>
      <c r="H64" s="96">
        <v>15.100357000000001</v>
      </c>
      <c r="I64" s="96">
        <v>14.881895999999999</v>
      </c>
      <c r="J64" s="96">
        <v>15.299246999999999</v>
      </c>
      <c r="K64" s="96">
        <v>15.618207999999999</v>
      </c>
      <c r="L64" s="96">
        <v>15.927197</v>
      </c>
      <c r="M64" s="96">
        <v>16.187925</v>
      </c>
      <c r="N64" s="96">
        <v>16.496842999999998</v>
      </c>
      <c r="O64" s="96">
        <v>16.719324</v>
      </c>
      <c r="P64" s="96">
        <v>16.914262999999998</v>
      </c>
      <c r="Q64" s="96">
        <v>17.073232999999998</v>
      </c>
      <c r="R64" s="96">
        <v>17.200171999999998</v>
      </c>
      <c r="S64" s="96">
        <v>17.202805000000001</v>
      </c>
      <c r="T64" s="96">
        <v>17.242336000000002</v>
      </c>
      <c r="U64" s="96">
        <v>17.269967999999999</v>
      </c>
      <c r="V64" s="96">
        <v>17.272176999999999</v>
      </c>
      <c r="W64" s="96">
        <v>17.290295</v>
      </c>
      <c r="X64" s="96">
        <v>17.329725</v>
      </c>
      <c r="Y64" s="96">
        <v>17.363866999999999</v>
      </c>
      <c r="Z64" s="96">
        <v>17.394770000000001</v>
      </c>
      <c r="AA64" s="96">
        <v>17.462145</v>
      </c>
      <c r="AB64" s="96">
        <v>17.533177999999999</v>
      </c>
      <c r="AC64" s="96">
        <v>17.643681999999998</v>
      </c>
      <c r="AD64" s="96">
        <v>17.705985999999999</v>
      </c>
      <c r="AE64" s="96">
        <v>17.788708</v>
      </c>
      <c r="AF64" s="194">
        <v>7.0000000000000001E-3</v>
      </c>
    </row>
    <row r="65" spans="1:32" ht="15" x14ac:dyDescent="0.25">
      <c r="A65" s="96" t="s">
        <v>567</v>
      </c>
      <c r="B65" s="96" t="s">
        <v>568</v>
      </c>
      <c r="C65" s="96" t="s">
        <v>569</v>
      </c>
      <c r="D65" s="96" t="s">
        <v>560</v>
      </c>
      <c r="E65" s="96">
        <v>2.7078999999999999E-2</v>
      </c>
      <c r="F65" s="96">
        <v>4.1395000000000001E-2</v>
      </c>
      <c r="G65" s="96">
        <v>5.2235999999999998E-2</v>
      </c>
      <c r="H65" s="96">
        <v>6.3575999999999994E-2</v>
      </c>
      <c r="I65" s="96">
        <v>7.1840000000000001E-2</v>
      </c>
      <c r="J65" s="96">
        <v>8.3738000000000007E-2</v>
      </c>
      <c r="K65" s="96">
        <v>9.9282999999999996E-2</v>
      </c>
      <c r="L65" s="96">
        <v>0.119615</v>
      </c>
      <c r="M65" s="96">
        <v>0.14390600000000001</v>
      </c>
      <c r="N65" s="96">
        <v>0.17010900000000001</v>
      </c>
      <c r="O65" s="96">
        <v>0.19837199999999999</v>
      </c>
      <c r="P65" s="96">
        <v>0.22775899999999999</v>
      </c>
      <c r="Q65" s="96">
        <v>0.25481999999999999</v>
      </c>
      <c r="R65" s="96">
        <v>0.28050700000000001</v>
      </c>
      <c r="S65" s="96">
        <v>0.30525799999999997</v>
      </c>
      <c r="T65" s="96">
        <v>0.32974799999999999</v>
      </c>
      <c r="U65" s="96">
        <v>0.35364899999999999</v>
      </c>
      <c r="V65" s="96">
        <v>0.37644100000000003</v>
      </c>
      <c r="W65" s="96">
        <v>0.39786700000000003</v>
      </c>
      <c r="X65" s="96">
        <v>0.418049</v>
      </c>
      <c r="Y65" s="96">
        <v>0.43686000000000003</v>
      </c>
      <c r="Z65" s="96">
        <v>0.45380399999999999</v>
      </c>
      <c r="AA65" s="96">
        <v>0.46942400000000001</v>
      </c>
      <c r="AB65" s="96">
        <v>0.48364299999999999</v>
      </c>
      <c r="AC65" s="96">
        <v>0.49624200000000002</v>
      </c>
      <c r="AD65" s="96">
        <v>0.507795</v>
      </c>
      <c r="AE65" s="96">
        <v>0.51850799999999997</v>
      </c>
      <c r="AF65" s="194">
        <v>0.106</v>
      </c>
    </row>
    <row r="66" spans="1:32" ht="15" x14ac:dyDescent="0.25">
      <c r="A66" s="96" t="s">
        <v>570</v>
      </c>
      <c r="B66" s="96" t="s">
        <v>571</v>
      </c>
      <c r="C66" s="96" t="s">
        <v>572</v>
      </c>
      <c r="D66" s="96" t="s">
        <v>560</v>
      </c>
      <c r="E66" s="96">
        <v>63.716464999999999</v>
      </c>
      <c r="F66" s="96">
        <v>62.445399999999999</v>
      </c>
      <c r="G66" s="96">
        <v>63.549621999999999</v>
      </c>
      <c r="H66" s="96">
        <v>63.291038999999998</v>
      </c>
      <c r="I66" s="96">
        <v>62.906573999999999</v>
      </c>
      <c r="J66" s="96">
        <v>63.480274000000001</v>
      </c>
      <c r="K66" s="96">
        <v>63.687247999999997</v>
      </c>
      <c r="L66" s="96">
        <v>64.136466999999996</v>
      </c>
      <c r="M66" s="96">
        <v>64.738197</v>
      </c>
      <c r="N66" s="96">
        <v>65.47287</v>
      </c>
      <c r="O66" s="96">
        <v>66.160049000000001</v>
      </c>
      <c r="P66" s="96">
        <v>66.795433000000003</v>
      </c>
      <c r="Q66" s="96">
        <v>67.405861000000002</v>
      </c>
      <c r="R66" s="96">
        <v>67.987823000000006</v>
      </c>
      <c r="S66" s="96">
        <v>68.458618000000001</v>
      </c>
      <c r="T66" s="96">
        <v>68.979979999999998</v>
      </c>
      <c r="U66" s="96">
        <v>69.387535</v>
      </c>
      <c r="V66" s="96">
        <v>69.752921999999998</v>
      </c>
      <c r="W66" s="96">
        <v>70.147354000000007</v>
      </c>
      <c r="X66" s="96">
        <v>70.613281000000001</v>
      </c>
      <c r="Y66" s="96">
        <v>71.115677000000005</v>
      </c>
      <c r="Z66" s="96">
        <v>71.639137000000005</v>
      </c>
      <c r="AA66" s="96">
        <v>72.185173000000006</v>
      </c>
      <c r="AB66" s="96">
        <v>72.732544000000004</v>
      </c>
      <c r="AC66" s="96">
        <v>73.309524999999994</v>
      </c>
      <c r="AD66" s="96">
        <v>73.845962999999998</v>
      </c>
      <c r="AE66" s="96">
        <v>74.413680999999997</v>
      </c>
      <c r="AF66" s="194">
        <v>7.0000000000000001E-3</v>
      </c>
    </row>
    <row r="67" spans="1:32" ht="15" x14ac:dyDescent="0.25">
      <c r="A67" s="96" t="s">
        <v>573</v>
      </c>
      <c r="C67" s="96" t="s">
        <v>574</v>
      </c>
    </row>
    <row r="68" spans="1:32" ht="15" x14ac:dyDescent="0.25">
      <c r="A68" s="96" t="s">
        <v>575</v>
      </c>
      <c r="B68" s="96" t="s">
        <v>576</v>
      </c>
      <c r="C68" s="96" t="s">
        <v>577</v>
      </c>
      <c r="D68" s="96" t="s">
        <v>560</v>
      </c>
      <c r="AF68" s="96" t="s">
        <v>438</v>
      </c>
    </row>
    <row r="69" spans="1:32" ht="15" x14ac:dyDescent="0.25">
      <c r="A69" s="96" t="s">
        <v>578</v>
      </c>
      <c r="B69" s="96" t="s">
        <v>579</v>
      </c>
      <c r="C69" s="96" t="s">
        <v>580</v>
      </c>
      <c r="D69" s="96" t="s">
        <v>560</v>
      </c>
      <c r="AF69" s="96" t="s">
        <v>438</v>
      </c>
    </row>
    <row r="70" spans="1:32" ht="15" x14ac:dyDescent="0.25">
      <c r="A70" s="96" t="s">
        <v>581</v>
      </c>
      <c r="B70" s="96" t="s">
        <v>582</v>
      </c>
      <c r="C70" s="96" t="s">
        <v>583</v>
      </c>
      <c r="D70" s="96" t="s">
        <v>560</v>
      </c>
      <c r="E70" s="96">
        <v>4.374117</v>
      </c>
      <c r="F70" s="96">
        <v>4.4371689999999999</v>
      </c>
      <c r="G70" s="96">
        <v>5.1758889999999997</v>
      </c>
      <c r="H70" s="96">
        <v>2.5175869999999998</v>
      </c>
      <c r="I70" s="96">
        <v>2.3546179999999999</v>
      </c>
      <c r="J70" s="96">
        <v>4.2663219999999997</v>
      </c>
      <c r="K70" s="96">
        <v>4.9586990000000002</v>
      </c>
      <c r="L70" s="96">
        <v>4.1571939999999996</v>
      </c>
      <c r="M70" s="96">
        <v>5.1739199999999999</v>
      </c>
      <c r="N70" s="96">
        <v>4.6864569999999999</v>
      </c>
      <c r="O70" s="96">
        <v>3.7556859999999999</v>
      </c>
      <c r="P70" s="96">
        <v>3.8936489999999999</v>
      </c>
      <c r="Q70" s="96">
        <v>3.1481249999999998</v>
      </c>
      <c r="R70" s="96">
        <v>2.9008560000000001</v>
      </c>
      <c r="S70" s="96">
        <v>3.2519200000000001</v>
      </c>
      <c r="T70" s="96">
        <v>3.6503770000000002</v>
      </c>
      <c r="U70" s="96">
        <v>2.993398</v>
      </c>
      <c r="V70" s="96">
        <v>2.6926899999999998</v>
      </c>
      <c r="W70" s="96">
        <v>2.9363160000000001</v>
      </c>
      <c r="X70" s="96">
        <v>2.415178</v>
      </c>
      <c r="Y70" s="96">
        <v>2.575933</v>
      </c>
      <c r="Z70" s="96">
        <v>2.7694390000000002</v>
      </c>
      <c r="AA70" s="96">
        <v>2.6874880000000001</v>
      </c>
      <c r="AB70" s="96">
        <v>2.8572860000000002</v>
      </c>
      <c r="AC70" s="96">
        <v>1.327502</v>
      </c>
      <c r="AD70" s="96">
        <v>1.058799</v>
      </c>
      <c r="AE70" s="96">
        <v>1.334687</v>
      </c>
      <c r="AF70" s="194">
        <v>-4.7E-2</v>
      </c>
    </row>
    <row r="71" spans="1:32" ht="15" x14ac:dyDescent="0.25">
      <c r="A71" s="96" t="s">
        <v>584</v>
      </c>
      <c r="B71" s="96" t="s">
        <v>585</v>
      </c>
      <c r="C71" s="96" t="s">
        <v>586</v>
      </c>
      <c r="D71" s="96" t="s">
        <v>560</v>
      </c>
      <c r="E71" s="96">
        <v>3.8189489999999999</v>
      </c>
      <c r="F71" s="96">
        <v>1.681332</v>
      </c>
      <c r="G71" s="96">
        <v>3.343591</v>
      </c>
      <c r="H71" s="96">
        <v>6.0998739999999998</v>
      </c>
      <c r="I71" s="96">
        <v>8.0094180000000001</v>
      </c>
      <c r="J71" s="96">
        <v>16.664111999999999</v>
      </c>
      <c r="K71" s="96">
        <v>21.239840999999998</v>
      </c>
      <c r="L71" s="96">
        <v>22.719353000000002</v>
      </c>
      <c r="M71" s="96">
        <v>21.655743000000001</v>
      </c>
      <c r="N71" s="96">
        <v>23.080729000000002</v>
      </c>
      <c r="O71" s="96">
        <v>21.829664000000001</v>
      </c>
      <c r="P71" s="96">
        <v>21.885370000000002</v>
      </c>
      <c r="Q71" s="96">
        <v>20.737099000000001</v>
      </c>
      <c r="R71" s="96">
        <v>20.215869999999999</v>
      </c>
      <c r="S71" s="96">
        <v>20.076004000000001</v>
      </c>
      <c r="T71" s="96">
        <v>20.188948</v>
      </c>
      <c r="U71" s="96">
        <v>18.771747999999999</v>
      </c>
      <c r="V71" s="96">
        <v>18.153092999999998</v>
      </c>
      <c r="W71" s="96">
        <v>18.004048999999998</v>
      </c>
      <c r="X71" s="96">
        <v>17.878561000000001</v>
      </c>
      <c r="Y71" s="96">
        <v>18.064727999999999</v>
      </c>
      <c r="Z71" s="96">
        <v>17.761339</v>
      </c>
      <c r="AA71" s="96">
        <v>17.281887000000001</v>
      </c>
      <c r="AB71" s="96">
        <v>16.825592</v>
      </c>
      <c r="AC71" s="96">
        <v>14.808714</v>
      </c>
      <c r="AD71" s="96">
        <v>13.900357</v>
      </c>
      <c r="AE71" s="96">
        <v>13.685378999999999</v>
      </c>
      <c r="AF71" s="194">
        <v>8.6999999999999994E-2</v>
      </c>
    </row>
    <row r="72" spans="1:32" ht="15" x14ac:dyDescent="0.25">
      <c r="A72" s="96" t="s">
        <v>587</v>
      </c>
      <c r="B72" s="96" t="s">
        <v>588</v>
      </c>
      <c r="C72" s="96" t="s">
        <v>589</v>
      </c>
      <c r="D72" s="96" t="s">
        <v>560</v>
      </c>
      <c r="E72" s="96">
        <v>5.8377999999999999E-2</v>
      </c>
      <c r="F72" s="96">
        <v>6.2394999999999999E-2</v>
      </c>
      <c r="G72" s="96">
        <v>6.6609000000000002E-2</v>
      </c>
      <c r="H72" s="96">
        <v>7.0043999999999995E-2</v>
      </c>
      <c r="I72" s="96">
        <v>7.0384000000000002E-2</v>
      </c>
      <c r="J72" s="96">
        <v>7.4071999999999999E-2</v>
      </c>
      <c r="K72" s="96">
        <v>7.8035999999999994E-2</v>
      </c>
      <c r="L72" s="96">
        <v>8.251E-2</v>
      </c>
      <c r="M72" s="96">
        <v>8.6713999999999999E-2</v>
      </c>
      <c r="N72" s="96">
        <v>9.0648999999999993E-2</v>
      </c>
      <c r="O72" s="96">
        <v>9.4931000000000001E-2</v>
      </c>
      <c r="P72" s="96">
        <v>9.9676000000000001E-2</v>
      </c>
      <c r="Q72" s="96">
        <v>0.104864</v>
      </c>
      <c r="R72" s="96">
        <v>0.110397</v>
      </c>
      <c r="S72" s="96">
        <v>0.116088</v>
      </c>
      <c r="T72" s="96">
        <v>0.12207999999999999</v>
      </c>
      <c r="U72" s="96">
        <v>0.12864900000000001</v>
      </c>
      <c r="V72" s="96">
        <v>0.135433</v>
      </c>
      <c r="W72" s="96">
        <v>0.14216300000000001</v>
      </c>
      <c r="X72" s="96">
        <v>0.149177</v>
      </c>
      <c r="Y72" s="96">
        <v>0.156612</v>
      </c>
      <c r="Z72" s="96">
        <v>0.16470599999999999</v>
      </c>
      <c r="AA72" s="96">
        <v>0.17221600000000001</v>
      </c>
      <c r="AB72" s="96">
        <v>0.17940700000000001</v>
      </c>
      <c r="AC72" s="96">
        <v>0.18651599999999999</v>
      </c>
      <c r="AD72" s="96">
        <v>0.194271</v>
      </c>
      <c r="AE72" s="96">
        <v>0.20327999999999999</v>
      </c>
      <c r="AF72" s="194">
        <v>4.8000000000000001E-2</v>
      </c>
    </row>
    <row r="73" spans="1:32" ht="15" x14ac:dyDescent="0.25">
      <c r="A73" s="96" t="s">
        <v>590</v>
      </c>
      <c r="B73" s="96" t="s">
        <v>591</v>
      </c>
      <c r="C73" s="96" t="s">
        <v>592</v>
      </c>
      <c r="D73" s="96" t="s">
        <v>560</v>
      </c>
      <c r="E73" s="96">
        <v>71.182381000000007</v>
      </c>
      <c r="F73" s="96">
        <v>65.012519999999995</v>
      </c>
      <c r="G73" s="96">
        <v>66.982383999999996</v>
      </c>
      <c r="H73" s="96">
        <v>72.179030999999995</v>
      </c>
      <c r="I73" s="96">
        <v>73.723395999999994</v>
      </c>
      <c r="J73" s="96">
        <v>81.027823999999995</v>
      </c>
      <c r="K73" s="96">
        <v>85.075111000000007</v>
      </c>
      <c r="L73" s="96">
        <v>87.780563000000001</v>
      </c>
      <c r="M73" s="96">
        <v>86.289146000000002</v>
      </c>
      <c r="N73" s="96">
        <v>88.990416999999994</v>
      </c>
      <c r="O73" s="96">
        <v>89.407661000000004</v>
      </c>
      <c r="P73" s="96">
        <v>90.006232999999995</v>
      </c>
      <c r="Q73" s="96">
        <v>90.257553000000001</v>
      </c>
      <c r="R73" s="96">
        <v>90.606116999999998</v>
      </c>
      <c r="S73" s="96">
        <v>90.617774999999995</v>
      </c>
      <c r="T73" s="96">
        <v>90.889045999999993</v>
      </c>
      <c r="U73" s="96">
        <v>90.562095999999997</v>
      </c>
      <c r="V73" s="96">
        <v>90.631927000000005</v>
      </c>
      <c r="W73" s="96">
        <v>90.658195000000006</v>
      </c>
      <c r="X73" s="96">
        <v>91.549819999999997</v>
      </c>
      <c r="Y73" s="96">
        <v>92.110068999999996</v>
      </c>
      <c r="Z73" s="96">
        <v>92.169974999999994</v>
      </c>
      <c r="AA73" s="96">
        <v>92.354461999999998</v>
      </c>
      <c r="AB73" s="96">
        <v>92.311867000000007</v>
      </c>
      <c r="AC73" s="96">
        <v>92.440513999999993</v>
      </c>
      <c r="AD73" s="96">
        <v>92.371986000000007</v>
      </c>
      <c r="AE73" s="96">
        <v>92.485175999999996</v>
      </c>
      <c r="AF73" s="194">
        <v>1.4E-2</v>
      </c>
    </row>
    <row r="74" spans="1:32" ht="15" x14ac:dyDescent="0.25">
      <c r="A74" s="96" t="s">
        <v>593</v>
      </c>
      <c r="B74" s="96" t="s">
        <v>594</v>
      </c>
      <c r="C74" s="96" t="s">
        <v>595</v>
      </c>
      <c r="D74" s="96" t="s">
        <v>560</v>
      </c>
      <c r="E74" s="96">
        <v>71.795929000000001</v>
      </c>
      <c r="F74" s="96">
        <v>67.830749999999995</v>
      </c>
      <c r="G74" s="96">
        <v>68.881293999999997</v>
      </c>
      <c r="H74" s="96">
        <v>68.666786000000002</v>
      </c>
      <c r="I74" s="96">
        <v>68.138976999999997</v>
      </c>
      <c r="J74" s="96">
        <v>68.704102000000006</v>
      </c>
      <c r="K74" s="96">
        <v>68.872001999999995</v>
      </c>
      <c r="L74" s="96">
        <v>69.300918999999993</v>
      </c>
      <c r="M74" s="96">
        <v>69.894035000000002</v>
      </c>
      <c r="N74" s="96">
        <v>70.686797999999996</v>
      </c>
      <c r="O74" s="96">
        <v>71.428612000000001</v>
      </c>
      <c r="P74" s="96">
        <v>72.114188999999996</v>
      </c>
      <c r="Q74" s="96">
        <v>72.773444999999995</v>
      </c>
      <c r="R74" s="96">
        <v>73.401505</v>
      </c>
      <c r="S74" s="96">
        <v>73.909782000000007</v>
      </c>
      <c r="T74" s="96">
        <v>74.472556999999995</v>
      </c>
      <c r="U74" s="96">
        <v>74.912391999999997</v>
      </c>
      <c r="V74" s="96">
        <v>75.306961000000001</v>
      </c>
      <c r="W74" s="96">
        <v>75.732628000000005</v>
      </c>
      <c r="X74" s="96">
        <v>76.235611000000006</v>
      </c>
      <c r="Y74" s="96">
        <v>76.777884999999998</v>
      </c>
      <c r="Z74" s="96">
        <v>77.342781000000002</v>
      </c>
      <c r="AA74" s="96">
        <v>77.932281000000003</v>
      </c>
      <c r="AB74" s="96">
        <v>78.522964000000002</v>
      </c>
      <c r="AC74" s="96">
        <v>79.145820999999998</v>
      </c>
      <c r="AD74" s="96">
        <v>79.724700999999996</v>
      </c>
      <c r="AE74" s="96">
        <v>80.337761</v>
      </c>
      <c r="AF74" s="194">
        <v>7.0000000000000001E-3</v>
      </c>
    </row>
    <row r="75" spans="1:32" ht="15" x14ac:dyDescent="0.25">
      <c r="A75" s="96" t="s">
        <v>596</v>
      </c>
      <c r="C75" s="96" t="s">
        <v>597</v>
      </c>
    </row>
    <row r="76" spans="1:32" ht="15" x14ac:dyDescent="0.25">
      <c r="A76" s="96" t="s">
        <v>555</v>
      </c>
      <c r="C76" s="96" t="s">
        <v>598</v>
      </c>
    </row>
    <row r="77" spans="1:32" ht="15" x14ac:dyDescent="0.25">
      <c r="A77" s="96" t="s">
        <v>429</v>
      </c>
      <c r="C77" s="96" t="s">
        <v>599</v>
      </c>
    </row>
    <row r="78" spans="1:32" ht="15" x14ac:dyDescent="0.25">
      <c r="A78" s="96" t="s">
        <v>431</v>
      </c>
      <c r="B78" s="96" t="s">
        <v>600</v>
      </c>
      <c r="C78" s="96" t="s">
        <v>601</v>
      </c>
      <c r="D78" s="96" t="s">
        <v>560</v>
      </c>
      <c r="E78" s="96">
        <v>46.96069</v>
      </c>
      <c r="F78" s="96">
        <v>41.488357999999998</v>
      </c>
      <c r="G78" s="96">
        <v>41.454566999999997</v>
      </c>
      <c r="H78" s="96">
        <v>46.042236000000003</v>
      </c>
      <c r="I78" s="96">
        <v>45.088112000000002</v>
      </c>
      <c r="J78" s="96">
        <v>47.423031000000002</v>
      </c>
      <c r="K78" s="96">
        <v>47.507893000000003</v>
      </c>
      <c r="L78" s="96">
        <v>47.338093000000001</v>
      </c>
      <c r="M78" s="96">
        <v>45.138770999999998</v>
      </c>
      <c r="N78" s="96">
        <v>47.850085999999997</v>
      </c>
      <c r="O78" s="96">
        <v>48.073025000000001</v>
      </c>
      <c r="P78" s="96">
        <v>48.407597000000003</v>
      </c>
      <c r="Q78" s="96">
        <v>48.405472000000003</v>
      </c>
      <c r="R78" s="96">
        <v>48.166820999999999</v>
      </c>
      <c r="S78" s="96">
        <v>48.009514000000003</v>
      </c>
      <c r="T78" s="96">
        <v>48.000729</v>
      </c>
      <c r="U78" s="96">
        <v>47.433689000000001</v>
      </c>
      <c r="V78" s="96">
        <v>47.419967999999997</v>
      </c>
      <c r="W78" s="96">
        <v>47.407817999999999</v>
      </c>
      <c r="X78" s="96">
        <v>47.599812</v>
      </c>
      <c r="Y78" s="96">
        <v>47.587516999999998</v>
      </c>
      <c r="Z78" s="96">
        <v>47.575690999999999</v>
      </c>
      <c r="AA78" s="96">
        <v>47.561005000000002</v>
      </c>
      <c r="AB78" s="96">
        <v>47.546664999999997</v>
      </c>
      <c r="AC78" s="96">
        <v>47.535426999999999</v>
      </c>
      <c r="AD78" s="96">
        <v>47.521842999999997</v>
      </c>
      <c r="AE78" s="96">
        <v>47.509948999999999</v>
      </c>
      <c r="AF78" s="194">
        <v>5.0000000000000001E-3</v>
      </c>
    </row>
    <row r="79" spans="1:32" ht="15" x14ac:dyDescent="0.25">
      <c r="A79" s="96" t="s">
        <v>537</v>
      </c>
      <c r="B79" s="96" t="s">
        <v>602</v>
      </c>
      <c r="C79" s="96" t="s">
        <v>603</v>
      </c>
      <c r="D79" s="96" t="s">
        <v>560</v>
      </c>
      <c r="E79" s="96">
        <v>0.113</v>
      </c>
      <c r="F79" s="96">
        <v>0.16663800000000001</v>
      </c>
      <c r="G79" s="96">
        <v>0.16663</v>
      </c>
      <c r="H79" s="96">
        <v>0.18554200000000001</v>
      </c>
      <c r="I79" s="96">
        <v>0.18171000000000001</v>
      </c>
      <c r="J79" s="96">
        <v>0.19103899999999999</v>
      </c>
      <c r="K79" s="96">
        <v>0.19131600000000001</v>
      </c>
      <c r="L79" s="96">
        <v>0.190635</v>
      </c>
      <c r="M79" s="96">
        <v>0.18292900000000001</v>
      </c>
      <c r="N79" s="96">
        <v>0.19381499999999999</v>
      </c>
      <c r="O79" s="96">
        <v>0.194748</v>
      </c>
      <c r="P79" s="96">
        <v>0.19609199999999999</v>
      </c>
      <c r="Q79" s="96">
        <v>0.19608300000000001</v>
      </c>
      <c r="R79" s="96">
        <v>0.19512499999999999</v>
      </c>
      <c r="S79" s="96">
        <v>0.194493</v>
      </c>
      <c r="T79" s="96">
        <v>0.19445799999999999</v>
      </c>
      <c r="U79" s="96">
        <v>0.19217999999999999</v>
      </c>
      <c r="V79" s="96">
        <v>0.19212399999999999</v>
      </c>
      <c r="W79" s="96">
        <v>0.192076</v>
      </c>
      <c r="X79" s="96">
        <v>0.19284299999999999</v>
      </c>
      <c r="Y79" s="96">
        <v>0.19281499999999999</v>
      </c>
      <c r="Z79" s="96">
        <v>0.19275</v>
      </c>
      <c r="AA79" s="96">
        <v>0.192692</v>
      </c>
      <c r="AB79" s="96">
        <v>0.192634</v>
      </c>
      <c r="AC79" s="96">
        <v>0.19258800000000001</v>
      </c>
      <c r="AD79" s="96">
        <v>0.19253400000000001</v>
      </c>
      <c r="AE79" s="96">
        <v>0.19248499999999999</v>
      </c>
      <c r="AF79" s="194">
        <v>6.0000000000000001E-3</v>
      </c>
    </row>
    <row r="80" spans="1:32" ht="15" x14ac:dyDescent="0.25">
      <c r="A80" s="96" t="s">
        <v>540</v>
      </c>
      <c r="B80" s="96" t="s">
        <v>604</v>
      </c>
      <c r="C80" s="96" t="s">
        <v>605</v>
      </c>
      <c r="D80" s="96" t="s">
        <v>560</v>
      </c>
      <c r="E80" s="96">
        <v>4.5296960000000004</v>
      </c>
      <c r="F80" s="96">
        <v>3.5353430000000001</v>
      </c>
      <c r="G80" s="96">
        <v>3.2546719999999998</v>
      </c>
      <c r="H80" s="96">
        <v>2.6921900000000001</v>
      </c>
      <c r="I80" s="96">
        <v>2.569194</v>
      </c>
      <c r="J80" s="96">
        <v>3.232345</v>
      </c>
      <c r="K80" s="96">
        <v>3.3798210000000002</v>
      </c>
      <c r="L80" s="96">
        <v>3.6040519999999998</v>
      </c>
      <c r="M80" s="96">
        <v>3.8330419999999998</v>
      </c>
      <c r="N80" s="96">
        <v>3.8098320000000001</v>
      </c>
      <c r="O80" s="96">
        <v>3.9943559999999998</v>
      </c>
      <c r="P80" s="96">
        <v>4.1170489999999997</v>
      </c>
      <c r="Q80" s="96">
        <v>4.1796810000000004</v>
      </c>
      <c r="R80" s="96">
        <v>4.5394680000000003</v>
      </c>
      <c r="S80" s="96">
        <v>4.4928109999999997</v>
      </c>
      <c r="T80" s="96">
        <v>4.5357669999999999</v>
      </c>
      <c r="U80" s="96">
        <v>4.52067</v>
      </c>
      <c r="V80" s="96">
        <v>4.5669680000000001</v>
      </c>
      <c r="W80" s="96">
        <v>4.4983250000000004</v>
      </c>
      <c r="X80" s="96">
        <v>5.0336930000000004</v>
      </c>
      <c r="Y80" s="96">
        <v>5.36808</v>
      </c>
      <c r="Z80" s="96">
        <v>5.389176</v>
      </c>
      <c r="AA80" s="96">
        <v>5.4774250000000002</v>
      </c>
      <c r="AB80" s="96">
        <v>5.4214219999999997</v>
      </c>
      <c r="AC80" s="96">
        <v>5.415362</v>
      </c>
      <c r="AD80" s="96">
        <v>5.3290050000000004</v>
      </c>
      <c r="AE80" s="96">
        <v>5.3357700000000001</v>
      </c>
      <c r="AF80" s="194">
        <v>1.7000000000000001E-2</v>
      </c>
    </row>
    <row r="81" spans="1:32" ht="15" x14ac:dyDescent="0.25">
      <c r="A81" s="96" t="s">
        <v>606</v>
      </c>
      <c r="B81" s="96" t="s">
        <v>607</v>
      </c>
      <c r="C81" s="96" t="s">
        <v>608</v>
      </c>
      <c r="D81" s="96" t="s">
        <v>560</v>
      </c>
      <c r="E81" s="96">
        <v>8.5579999999999998</v>
      </c>
      <c r="F81" s="96">
        <v>8.6952920000000002</v>
      </c>
      <c r="G81" s="96">
        <v>8.4541649999999997</v>
      </c>
      <c r="H81" s="96">
        <v>8.5375530000000008</v>
      </c>
      <c r="I81" s="96">
        <v>8.5532810000000001</v>
      </c>
      <c r="J81" s="96">
        <v>8.5690100000000005</v>
      </c>
      <c r="K81" s="96">
        <v>8.5690100000000005</v>
      </c>
      <c r="L81" s="96">
        <v>8.5690100000000005</v>
      </c>
      <c r="M81" s="96">
        <v>8.5690100000000005</v>
      </c>
      <c r="N81" s="96">
        <v>8.5690100000000005</v>
      </c>
      <c r="O81" s="96">
        <v>8.5690100000000005</v>
      </c>
      <c r="P81" s="96">
        <v>8.5690100000000005</v>
      </c>
      <c r="Q81" s="96">
        <v>8.5690100000000005</v>
      </c>
      <c r="R81" s="96">
        <v>8.5690100000000005</v>
      </c>
      <c r="S81" s="96">
        <v>8.5690100000000005</v>
      </c>
      <c r="T81" s="96">
        <v>8.5690100000000005</v>
      </c>
      <c r="U81" s="96">
        <v>8.5690100000000005</v>
      </c>
      <c r="V81" s="96">
        <v>8.5690100000000005</v>
      </c>
      <c r="W81" s="96">
        <v>8.5690100000000005</v>
      </c>
      <c r="X81" s="96">
        <v>8.5690100000000005</v>
      </c>
      <c r="Y81" s="96">
        <v>8.5690100000000005</v>
      </c>
      <c r="Z81" s="96">
        <v>8.5690100000000005</v>
      </c>
      <c r="AA81" s="96">
        <v>8.5690100000000005</v>
      </c>
      <c r="AB81" s="96">
        <v>8.5690100000000005</v>
      </c>
      <c r="AC81" s="96">
        <v>8.5690100000000005</v>
      </c>
      <c r="AD81" s="96">
        <v>8.5690100000000005</v>
      </c>
      <c r="AE81" s="96">
        <v>8.5690100000000005</v>
      </c>
      <c r="AF81" s="194">
        <v>-1E-3</v>
      </c>
    </row>
    <row r="82" spans="1:32" ht="15" x14ac:dyDescent="0.25">
      <c r="A82" s="96" t="s">
        <v>609</v>
      </c>
      <c r="B82" s="96" t="s">
        <v>610</v>
      </c>
      <c r="C82" s="96" t="s">
        <v>611</v>
      </c>
      <c r="D82" s="96" t="s">
        <v>560</v>
      </c>
      <c r="E82" s="96">
        <v>5.9999999999999995E-4</v>
      </c>
      <c r="F82" s="96">
        <v>5.9999999999999995E-4</v>
      </c>
      <c r="G82" s="96">
        <v>5.9999999999999995E-4</v>
      </c>
      <c r="H82" s="96">
        <v>5.9999999999999995E-4</v>
      </c>
      <c r="I82" s="96">
        <v>1.377E-3</v>
      </c>
      <c r="J82" s="96">
        <v>1.377E-3</v>
      </c>
      <c r="K82" s="96">
        <v>1.377E-3</v>
      </c>
      <c r="L82" s="96">
        <v>1.377E-3</v>
      </c>
      <c r="M82" s="96">
        <v>1.377E-3</v>
      </c>
      <c r="N82" s="96">
        <v>1.377E-3</v>
      </c>
      <c r="O82" s="96">
        <v>1.377E-3</v>
      </c>
      <c r="P82" s="96">
        <v>1.377E-3</v>
      </c>
      <c r="Q82" s="96">
        <v>1.6689999999999999E-3</v>
      </c>
      <c r="R82" s="96">
        <v>1.9759999999999999E-3</v>
      </c>
      <c r="S82" s="96">
        <v>2.1289999999999998E-3</v>
      </c>
      <c r="T82" s="96">
        <v>2.232E-3</v>
      </c>
      <c r="U82" s="96">
        <v>2.3119999999999998E-3</v>
      </c>
      <c r="V82" s="96">
        <v>2.3119999999999998E-3</v>
      </c>
      <c r="W82" s="96">
        <v>2.519E-3</v>
      </c>
      <c r="X82" s="96">
        <v>2.6180000000000001E-3</v>
      </c>
      <c r="Y82" s="96">
        <v>2.7160000000000001E-3</v>
      </c>
      <c r="Z82" s="96">
        <v>3.1970000000000002E-3</v>
      </c>
      <c r="AA82" s="96">
        <v>3.2829999999999999E-3</v>
      </c>
      <c r="AB82" s="96">
        <v>3.3839999999999999E-3</v>
      </c>
      <c r="AC82" s="96">
        <v>3.4030000000000002E-3</v>
      </c>
      <c r="AD82" s="96">
        <v>3.4859999999999999E-3</v>
      </c>
      <c r="AE82" s="96">
        <v>3.506E-3</v>
      </c>
      <c r="AF82" s="194">
        <v>7.2999999999999995E-2</v>
      </c>
    </row>
    <row r="83" spans="1:32" ht="15" x14ac:dyDescent="0.25">
      <c r="A83" s="96" t="s">
        <v>454</v>
      </c>
      <c r="B83" s="96" t="s">
        <v>612</v>
      </c>
      <c r="C83" s="96" t="s">
        <v>613</v>
      </c>
      <c r="D83" s="96" t="s">
        <v>560</v>
      </c>
      <c r="E83" s="96">
        <v>11.020398999999999</v>
      </c>
      <c r="F83" s="96">
        <v>11.191959000000001</v>
      </c>
      <c r="G83" s="96">
        <v>13.717415000000001</v>
      </c>
      <c r="H83" s="96">
        <v>14.786581</v>
      </c>
      <c r="I83" s="96">
        <v>17.395388000000001</v>
      </c>
      <c r="J83" s="96">
        <v>21.676689</v>
      </c>
      <c r="K83" s="96">
        <v>25.491356</v>
      </c>
      <c r="L83" s="96">
        <v>28.143063000000001</v>
      </c>
      <c r="M83" s="96">
        <v>28.629684000000001</v>
      </c>
      <c r="N83" s="96">
        <v>28.631962000000001</v>
      </c>
      <c r="O83" s="96">
        <v>28.640809999999998</v>
      </c>
      <c r="P83" s="96">
        <v>28.780773</v>
      </c>
      <c r="Q83" s="96">
        <v>28.971308000000001</v>
      </c>
      <c r="R83" s="96">
        <v>29.199387000000002</v>
      </c>
      <c r="S83" s="96">
        <v>29.415485</v>
      </c>
      <c r="T83" s="96">
        <v>29.652512000000002</v>
      </c>
      <c r="U83" s="96">
        <v>29.909901000000001</v>
      </c>
      <c r="V83" s="96">
        <v>29.947209999999998</v>
      </c>
      <c r="W83" s="96">
        <v>30.054119</v>
      </c>
      <c r="X83" s="96">
        <v>30.217516</v>
      </c>
      <c r="Y83" s="96">
        <v>30.455593</v>
      </c>
      <c r="Z83" s="96">
        <v>30.505817</v>
      </c>
      <c r="AA83" s="96">
        <v>30.616713000000001</v>
      </c>
      <c r="AB83" s="96">
        <v>30.644423</v>
      </c>
      <c r="AC83" s="96">
        <v>30.790388</v>
      </c>
      <c r="AD83" s="96">
        <v>30.821766</v>
      </c>
      <c r="AE83" s="96">
        <v>30.940121000000001</v>
      </c>
      <c r="AF83" s="194">
        <v>4.2000000000000003E-2</v>
      </c>
    </row>
    <row r="84" spans="1:32" ht="15" x14ac:dyDescent="0.25">
      <c r="A84" s="96" t="s">
        <v>457</v>
      </c>
      <c r="B84" s="96" t="s">
        <v>614</v>
      </c>
      <c r="C84" s="96" t="s">
        <v>615</v>
      </c>
      <c r="D84" s="96" t="s">
        <v>560</v>
      </c>
      <c r="AF84" s="96" t="s">
        <v>438</v>
      </c>
    </row>
    <row r="85" spans="1:32" ht="15" x14ac:dyDescent="0.25">
      <c r="A85" s="96" t="s">
        <v>616</v>
      </c>
      <c r="B85" s="96" t="s">
        <v>617</v>
      </c>
      <c r="C85" s="96" t="s">
        <v>618</v>
      </c>
      <c r="D85" s="96" t="s">
        <v>560</v>
      </c>
      <c r="E85" s="96">
        <v>71.182381000000007</v>
      </c>
      <c r="F85" s="96">
        <v>65.078186000000002</v>
      </c>
      <c r="G85" s="96">
        <v>67.048050000000003</v>
      </c>
      <c r="H85" s="96">
        <v>72.244698</v>
      </c>
      <c r="I85" s="96">
        <v>73.789062000000001</v>
      </c>
      <c r="J85" s="96">
        <v>81.093491</v>
      </c>
      <c r="K85" s="96">
        <v>85.140777999999997</v>
      </c>
      <c r="L85" s="96">
        <v>87.846230000000006</v>
      </c>
      <c r="M85" s="96">
        <v>86.354812999999993</v>
      </c>
      <c r="N85" s="96">
        <v>89.056083999999998</v>
      </c>
      <c r="O85" s="96">
        <v>89.473327999999995</v>
      </c>
      <c r="P85" s="96">
        <v>90.071899000000002</v>
      </c>
      <c r="Q85" s="96">
        <v>90.323218999999995</v>
      </c>
      <c r="R85" s="96">
        <v>90.671783000000005</v>
      </c>
      <c r="S85" s="96">
        <v>90.683441000000002</v>
      </c>
      <c r="T85" s="96">
        <v>90.954712000000001</v>
      </c>
      <c r="U85" s="96">
        <v>90.627762000000004</v>
      </c>
      <c r="V85" s="96">
        <v>90.697593999999995</v>
      </c>
      <c r="W85" s="96">
        <v>90.723861999999997</v>
      </c>
      <c r="X85" s="96">
        <v>91.615486000000004</v>
      </c>
      <c r="Y85" s="96">
        <v>92.175735000000003</v>
      </c>
      <c r="Z85" s="96">
        <v>92.235641000000001</v>
      </c>
      <c r="AA85" s="96">
        <v>92.420128000000005</v>
      </c>
      <c r="AB85" s="96">
        <v>92.377533</v>
      </c>
      <c r="AC85" s="96">
        <v>92.506180000000001</v>
      </c>
      <c r="AD85" s="96">
        <v>92.437652999999997</v>
      </c>
      <c r="AE85" s="96">
        <v>92.550842000000003</v>
      </c>
      <c r="AF85" s="194">
        <v>1.4E-2</v>
      </c>
    </row>
    <row r="86" spans="1:32" ht="15" x14ac:dyDescent="0.25">
      <c r="A86" s="96" t="s">
        <v>619</v>
      </c>
      <c r="B86" s="96" t="s">
        <v>620</v>
      </c>
      <c r="C86" s="96" t="s">
        <v>621</v>
      </c>
      <c r="D86" s="96" t="s">
        <v>560</v>
      </c>
      <c r="E86" s="96">
        <v>71.182381000000007</v>
      </c>
      <c r="F86" s="96">
        <v>65.012519999999995</v>
      </c>
      <c r="G86" s="96">
        <v>66.982383999999996</v>
      </c>
      <c r="H86" s="96">
        <v>72.179030999999995</v>
      </c>
      <c r="I86" s="96">
        <v>73.723395999999994</v>
      </c>
      <c r="J86" s="96">
        <v>81.027823999999995</v>
      </c>
      <c r="K86" s="96">
        <v>85.075111000000007</v>
      </c>
      <c r="L86" s="96">
        <v>87.780563000000001</v>
      </c>
      <c r="M86" s="96">
        <v>86.289146000000002</v>
      </c>
      <c r="N86" s="96">
        <v>88.990416999999994</v>
      </c>
      <c r="O86" s="96">
        <v>89.407661000000004</v>
      </c>
      <c r="P86" s="96">
        <v>90.006232999999995</v>
      </c>
      <c r="Q86" s="96">
        <v>90.257553000000001</v>
      </c>
      <c r="R86" s="96">
        <v>90.606116999999998</v>
      </c>
      <c r="S86" s="96">
        <v>90.617774999999995</v>
      </c>
      <c r="T86" s="96">
        <v>90.889045999999993</v>
      </c>
      <c r="U86" s="96">
        <v>90.562095999999997</v>
      </c>
      <c r="V86" s="96">
        <v>90.631927000000005</v>
      </c>
      <c r="W86" s="96">
        <v>90.658195000000006</v>
      </c>
      <c r="X86" s="96">
        <v>91.549819999999997</v>
      </c>
      <c r="Y86" s="96">
        <v>92.110068999999996</v>
      </c>
      <c r="Z86" s="96">
        <v>92.169974999999994</v>
      </c>
      <c r="AA86" s="96">
        <v>92.354461999999998</v>
      </c>
      <c r="AB86" s="96">
        <v>92.311867000000007</v>
      </c>
      <c r="AC86" s="96">
        <v>92.440513999999993</v>
      </c>
      <c r="AD86" s="96">
        <v>92.371986000000007</v>
      </c>
      <c r="AE86" s="96">
        <v>92.485175999999996</v>
      </c>
      <c r="AF86" s="194">
        <v>1.4E-2</v>
      </c>
    </row>
    <row r="87" spans="1:32" ht="15" x14ac:dyDescent="0.25">
      <c r="A87" s="96" t="s">
        <v>622</v>
      </c>
      <c r="B87" s="96" t="s">
        <v>623</v>
      </c>
      <c r="C87" s="96" t="s">
        <v>624</v>
      </c>
      <c r="D87" s="96" t="s">
        <v>560</v>
      </c>
      <c r="F87" s="96">
        <v>6.5670000000000006E-2</v>
      </c>
      <c r="G87" s="96">
        <v>6.5670000000000006E-2</v>
      </c>
      <c r="H87" s="96">
        <v>6.5670000000000006E-2</v>
      </c>
      <c r="I87" s="96">
        <v>6.5670000000000006E-2</v>
      </c>
      <c r="J87" s="96">
        <v>6.5670000000000006E-2</v>
      </c>
      <c r="K87" s="96">
        <v>6.5670000000000006E-2</v>
      </c>
      <c r="L87" s="96">
        <v>6.5670000000000006E-2</v>
      </c>
      <c r="M87" s="96">
        <v>6.5670000000000006E-2</v>
      </c>
      <c r="N87" s="96">
        <v>6.5670000000000006E-2</v>
      </c>
      <c r="O87" s="96">
        <v>6.5670000000000006E-2</v>
      </c>
      <c r="P87" s="96">
        <v>6.5670000000000006E-2</v>
      </c>
      <c r="Q87" s="96">
        <v>6.5670000000000006E-2</v>
      </c>
      <c r="R87" s="96">
        <v>6.5670000000000006E-2</v>
      </c>
      <c r="S87" s="96">
        <v>6.5670000000000006E-2</v>
      </c>
      <c r="T87" s="96">
        <v>6.5670000000000006E-2</v>
      </c>
      <c r="U87" s="96">
        <v>6.5670000000000006E-2</v>
      </c>
      <c r="V87" s="96">
        <v>6.5670000000000006E-2</v>
      </c>
      <c r="W87" s="96">
        <v>6.5670000000000006E-2</v>
      </c>
      <c r="X87" s="96">
        <v>6.5670000000000006E-2</v>
      </c>
      <c r="Y87" s="96">
        <v>6.5670000000000006E-2</v>
      </c>
      <c r="Z87" s="96">
        <v>6.5670000000000006E-2</v>
      </c>
      <c r="AA87" s="96">
        <v>6.5670000000000006E-2</v>
      </c>
      <c r="AB87" s="96">
        <v>6.5670000000000006E-2</v>
      </c>
      <c r="AC87" s="96">
        <v>6.5670000000000006E-2</v>
      </c>
      <c r="AD87" s="96">
        <v>6.5670000000000006E-2</v>
      </c>
      <c r="AE87" s="96">
        <v>6.5670000000000006E-2</v>
      </c>
      <c r="AF87" s="194">
        <v>0</v>
      </c>
    </row>
    <row r="88" spans="1:32" ht="15" x14ac:dyDescent="0.25">
      <c r="A88" s="96" t="s">
        <v>533</v>
      </c>
      <c r="C88" s="96" t="s">
        <v>625</v>
      </c>
    </row>
    <row r="89" spans="1:32" ht="15" x14ac:dyDescent="0.25">
      <c r="A89" s="96" t="s">
        <v>431</v>
      </c>
      <c r="B89" s="96" t="s">
        <v>626</v>
      </c>
      <c r="C89" s="96" t="s">
        <v>627</v>
      </c>
      <c r="D89" s="96" t="s">
        <v>560</v>
      </c>
      <c r="AF89" s="96" t="s">
        <v>438</v>
      </c>
    </row>
    <row r="90" spans="1:32" ht="15" x14ac:dyDescent="0.25">
      <c r="A90" s="96" t="s">
        <v>537</v>
      </c>
      <c r="B90" s="96" t="s">
        <v>628</v>
      </c>
      <c r="C90" s="96" t="s">
        <v>629</v>
      </c>
      <c r="D90" s="96" t="s">
        <v>560</v>
      </c>
      <c r="AF90" s="96" t="s">
        <v>438</v>
      </c>
    </row>
    <row r="91" spans="1:32" ht="15" x14ac:dyDescent="0.25">
      <c r="A91" s="96" t="s">
        <v>540</v>
      </c>
      <c r="B91" s="96" t="s">
        <v>630</v>
      </c>
      <c r="C91" s="96" t="s">
        <v>631</v>
      </c>
      <c r="D91" s="96" t="s">
        <v>560</v>
      </c>
      <c r="E91" s="96">
        <v>9.1872999999999996E-2</v>
      </c>
      <c r="F91" s="96">
        <v>0.10298300000000001</v>
      </c>
      <c r="G91" s="96">
        <v>0.115256</v>
      </c>
      <c r="H91" s="96">
        <v>0.124638</v>
      </c>
      <c r="I91" s="96">
        <v>0.16106400000000001</v>
      </c>
      <c r="J91" s="96">
        <v>0.169962</v>
      </c>
      <c r="K91" s="96">
        <v>0.17904600000000001</v>
      </c>
      <c r="L91" s="96">
        <v>0.189</v>
      </c>
      <c r="M91" s="96">
        <v>0.19969000000000001</v>
      </c>
      <c r="N91" s="96">
        <v>0.21115600000000001</v>
      </c>
      <c r="O91" s="96">
        <v>0.22362299999999999</v>
      </c>
      <c r="P91" s="96">
        <v>0.23744699999999999</v>
      </c>
      <c r="Q91" s="96">
        <v>0.25306699999999999</v>
      </c>
      <c r="R91" s="96">
        <v>0.27032699999999998</v>
      </c>
      <c r="S91" s="96">
        <v>0.28882600000000003</v>
      </c>
      <c r="T91" s="96">
        <v>0.30896600000000002</v>
      </c>
      <c r="U91" s="96">
        <v>0.33126</v>
      </c>
      <c r="V91" s="96">
        <v>0.35444100000000001</v>
      </c>
      <c r="W91" s="96">
        <v>0.37797399999999998</v>
      </c>
      <c r="X91" s="96">
        <v>0.402279</v>
      </c>
      <c r="Y91" s="96">
        <v>0.42768400000000001</v>
      </c>
      <c r="Z91" s="96">
        <v>0.45450499999999999</v>
      </c>
      <c r="AA91" s="96">
        <v>0.47642600000000002</v>
      </c>
      <c r="AB91" s="96">
        <v>0.494556</v>
      </c>
      <c r="AC91" s="96">
        <v>0.51019000000000003</v>
      </c>
      <c r="AD91" s="96">
        <v>0.52518299999999996</v>
      </c>
      <c r="AE91" s="96">
        <v>0.54099600000000003</v>
      </c>
      <c r="AF91" s="194">
        <v>6.9000000000000006E-2</v>
      </c>
    </row>
    <row r="92" spans="1:32" ht="15" x14ac:dyDescent="0.25">
      <c r="A92" s="96" t="s">
        <v>543</v>
      </c>
      <c r="B92" s="96" t="s">
        <v>632</v>
      </c>
      <c r="C92" s="96" t="s">
        <v>633</v>
      </c>
      <c r="D92" s="96" t="s">
        <v>560</v>
      </c>
      <c r="AF92" s="96" t="s">
        <v>438</v>
      </c>
    </row>
    <row r="93" spans="1:32" ht="15" x14ac:dyDescent="0.25">
      <c r="A93" s="96" t="s">
        <v>454</v>
      </c>
      <c r="B93" s="96" t="s">
        <v>634</v>
      </c>
      <c r="C93" s="96" t="s">
        <v>635</v>
      </c>
      <c r="D93" s="96" t="s">
        <v>560</v>
      </c>
      <c r="E93" s="96">
        <v>5.5900000000000004E-3</v>
      </c>
      <c r="F93" s="96">
        <v>1.4099E-2</v>
      </c>
      <c r="G93" s="96">
        <v>2.4426E-2</v>
      </c>
      <c r="H93" s="96">
        <v>3.4939999999999999E-2</v>
      </c>
      <c r="I93" s="96">
        <v>4.7018999999999998E-2</v>
      </c>
      <c r="J93" s="96">
        <v>6.0164000000000002E-2</v>
      </c>
      <c r="K93" s="96">
        <v>7.3680999999999996E-2</v>
      </c>
      <c r="L93" s="96">
        <v>8.7493000000000001E-2</v>
      </c>
      <c r="M93" s="96">
        <v>9.3516000000000002E-2</v>
      </c>
      <c r="N93" s="96">
        <v>9.5131999999999994E-2</v>
      </c>
      <c r="O93" s="96">
        <v>9.7280000000000005E-2</v>
      </c>
      <c r="P93" s="96">
        <v>0.100284</v>
      </c>
      <c r="Q93" s="96">
        <v>0.103857</v>
      </c>
      <c r="R93" s="96">
        <v>0.10807</v>
      </c>
      <c r="S93" s="96">
        <v>0.112799</v>
      </c>
      <c r="T93" s="96">
        <v>0.11794399999999999</v>
      </c>
      <c r="U93" s="96">
        <v>0.12360699999999999</v>
      </c>
      <c r="V93" s="96">
        <v>0.12958</v>
      </c>
      <c r="W93" s="96">
        <v>0.1358</v>
      </c>
      <c r="X93" s="96">
        <v>0.14208799999999999</v>
      </c>
      <c r="Y93" s="96">
        <v>0.14846400000000001</v>
      </c>
      <c r="Z93" s="96">
        <v>0.15501200000000001</v>
      </c>
      <c r="AA93" s="96">
        <v>0.161495</v>
      </c>
      <c r="AB93" s="96">
        <v>0.167991</v>
      </c>
      <c r="AC93" s="96">
        <v>0.17455200000000001</v>
      </c>
      <c r="AD93" s="96">
        <v>0.18113899999999999</v>
      </c>
      <c r="AE93" s="96">
        <v>0.18778</v>
      </c>
      <c r="AF93" s="194">
        <v>0.109</v>
      </c>
    </row>
    <row r="94" spans="1:32" ht="15" x14ac:dyDescent="0.25">
      <c r="A94" s="96" t="s">
        <v>548</v>
      </c>
      <c r="B94" s="96" t="s">
        <v>636</v>
      </c>
      <c r="C94" s="96" t="s">
        <v>637</v>
      </c>
      <c r="D94" s="96" t="s">
        <v>560</v>
      </c>
      <c r="AF94" s="96" t="s">
        <v>438</v>
      </c>
    </row>
    <row r="95" spans="1:32" ht="15" x14ac:dyDescent="0.25">
      <c r="A95" s="96" t="s">
        <v>301</v>
      </c>
      <c r="B95" s="96" t="s">
        <v>638</v>
      </c>
      <c r="C95" s="96" t="s">
        <v>639</v>
      </c>
      <c r="D95" s="96" t="s">
        <v>560</v>
      </c>
      <c r="E95" s="96">
        <v>9.7462999999999994E-2</v>
      </c>
      <c r="F95" s="96">
        <v>0.11708200000000001</v>
      </c>
      <c r="G95" s="96">
        <v>0.139682</v>
      </c>
      <c r="H95" s="96">
        <v>0.159578</v>
      </c>
      <c r="I95" s="96">
        <v>0.20808299999999999</v>
      </c>
      <c r="J95" s="96">
        <v>0.230126</v>
      </c>
      <c r="K95" s="96">
        <v>0.25272699999999998</v>
      </c>
      <c r="L95" s="96">
        <v>0.27649299999999999</v>
      </c>
      <c r="M95" s="96">
        <v>0.29320600000000002</v>
      </c>
      <c r="N95" s="96">
        <v>0.306288</v>
      </c>
      <c r="O95" s="96">
        <v>0.32090299999999999</v>
      </c>
      <c r="P95" s="96">
        <v>0.337731</v>
      </c>
      <c r="Q95" s="96">
        <v>0.35692400000000002</v>
      </c>
      <c r="R95" s="96">
        <v>0.37839699999999998</v>
      </c>
      <c r="S95" s="96">
        <v>0.40162399999999998</v>
      </c>
      <c r="T95" s="96">
        <v>0.42691000000000001</v>
      </c>
      <c r="U95" s="96">
        <v>0.45486700000000002</v>
      </c>
      <c r="V95" s="96">
        <v>0.48402099999999998</v>
      </c>
      <c r="W95" s="96">
        <v>0.51377399999999995</v>
      </c>
      <c r="X95" s="96">
        <v>0.54436700000000005</v>
      </c>
      <c r="Y95" s="96">
        <v>0.57614799999999999</v>
      </c>
      <c r="Z95" s="96">
        <v>0.60951699999999998</v>
      </c>
      <c r="AA95" s="96">
        <v>0.63792099999999996</v>
      </c>
      <c r="AB95" s="96">
        <v>0.662547</v>
      </c>
      <c r="AC95" s="96">
        <v>0.68474199999999996</v>
      </c>
      <c r="AD95" s="96">
        <v>0.70632099999999998</v>
      </c>
      <c r="AE95" s="96">
        <v>0.72877599999999998</v>
      </c>
      <c r="AF95" s="194">
        <v>7.5999999999999998E-2</v>
      </c>
    </row>
    <row r="96" spans="1:32" ht="15" x14ac:dyDescent="0.25">
      <c r="A96" s="96" t="s">
        <v>640</v>
      </c>
      <c r="B96" s="96" t="s">
        <v>641</v>
      </c>
      <c r="C96" s="96" t="s">
        <v>642</v>
      </c>
      <c r="D96" s="96" t="s">
        <v>560</v>
      </c>
      <c r="E96" s="96">
        <v>5.8377999999999999E-2</v>
      </c>
      <c r="F96" s="96">
        <v>6.2394999999999999E-2</v>
      </c>
      <c r="G96" s="96">
        <v>6.6609000000000002E-2</v>
      </c>
      <c r="H96" s="96">
        <v>7.0043999999999995E-2</v>
      </c>
      <c r="I96" s="96">
        <v>7.0384000000000002E-2</v>
      </c>
      <c r="J96" s="96">
        <v>7.4071999999999999E-2</v>
      </c>
      <c r="K96" s="96">
        <v>7.8035999999999994E-2</v>
      </c>
      <c r="L96" s="96">
        <v>8.251E-2</v>
      </c>
      <c r="M96" s="96">
        <v>8.6713999999999999E-2</v>
      </c>
      <c r="N96" s="96">
        <v>9.0648999999999993E-2</v>
      </c>
      <c r="O96" s="96">
        <v>9.4931000000000001E-2</v>
      </c>
      <c r="P96" s="96">
        <v>9.9676000000000001E-2</v>
      </c>
      <c r="Q96" s="96">
        <v>0.104864</v>
      </c>
      <c r="R96" s="96">
        <v>0.110397</v>
      </c>
      <c r="S96" s="96">
        <v>0.116088</v>
      </c>
      <c r="T96" s="96">
        <v>0.12207999999999999</v>
      </c>
      <c r="U96" s="96">
        <v>0.12864900000000001</v>
      </c>
      <c r="V96" s="96">
        <v>0.135433</v>
      </c>
      <c r="W96" s="96">
        <v>0.14216300000000001</v>
      </c>
      <c r="X96" s="96">
        <v>0.149177</v>
      </c>
      <c r="Y96" s="96">
        <v>0.156612</v>
      </c>
      <c r="Z96" s="96">
        <v>0.16470599999999999</v>
      </c>
      <c r="AA96" s="96">
        <v>0.17221600000000001</v>
      </c>
      <c r="AB96" s="96">
        <v>0.17940700000000001</v>
      </c>
      <c r="AC96" s="96">
        <v>0.18651599999999999</v>
      </c>
      <c r="AD96" s="96">
        <v>0.194271</v>
      </c>
      <c r="AE96" s="96">
        <v>0.20327999999999999</v>
      </c>
      <c r="AF96" s="194">
        <v>4.8000000000000001E-2</v>
      </c>
    </row>
    <row r="97" spans="1:32" ht="15" x14ac:dyDescent="0.25">
      <c r="A97" s="96" t="s">
        <v>622</v>
      </c>
      <c r="B97" s="96" t="s">
        <v>643</v>
      </c>
      <c r="C97" s="96" t="s">
        <v>644</v>
      </c>
      <c r="D97" s="96" t="s">
        <v>560</v>
      </c>
      <c r="E97" s="96">
        <v>3.9086000000000003E-2</v>
      </c>
      <c r="F97" s="96">
        <v>5.4686999999999999E-2</v>
      </c>
      <c r="G97" s="96">
        <v>7.3072999999999999E-2</v>
      </c>
      <c r="H97" s="96">
        <v>8.9533000000000001E-2</v>
      </c>
      <c r="I97" s="96">
        <v>0.13769899999999999</v>
      </c>
      <c r="J97" s="96">
        <v>0.156054</v>
      </c>
      <c r="K97" s="96">
        <v>0.17469199999999999</v>
      </c>
      <c r="L97" s="96">
        <v>0.19398299999999999</v>
      </c>
      <c r="M97" s="96">
        <v>0.20649100000000001</v>
      </c>
      <c r="N97" s="96">
        <v>0.215639</v>
      </c>
      <c r="O97" s="96">
        <v>0.22597200000000001</v>
      </c>
      <c r="P97" s="96">
        <v>0.23805499999999999</v>
      </c>
      <c r="Q97" s="96">
        <v>0.25206099999999998</v>
      </c>
      <c r="R97" s="96">
        <v>0.26800000000000002</v>
      </c>
      <c r="S97" s="96">
        <v>0.28553600000000001</v>
      </c>
      <c r="T97" s="96">
        <v>0.30482999999999999</v>
      </c>
      <c r="U97" s="96">
        <v>0.32621899999999998</v>
      </c>
      <c r="V97" s="96">
        <v>0.34858800000000001</v>
      </c>
      <c r="W97" s="96">
        <v>0.37161100000000002</v>
      </c>
      <c r="X97" s="96">
        <v>0.39518999999999999</v>
      </c>
      <c r="Y97" s="96">
        <v>0.41953600000000002</v>
      </c>
      <c r="Z97" s="96">
        <v>0.44481100000000001</v>
      </c>
      <c r="AA97" s="96">
        <v>0.46570499999999998</v>
      </c>
      <c r="AB97" s="96">
        <v>0.48314000000000001</v>
      </c>
      <c r="AC97" s="96">
        <v>0.498226</v>
      </c>
      <c r="AD97" s="96">
        <v>0.51205000000000001</v>
      </c>
      <c r="AE97" s="96">
        <v>0.52549599999999996</v>
      </c>
      <c r="AF97" s="194">
        <v>9.5000000000000001E-2</v>
      </c>
    </row>
    <row r="98" spans="1:32" ht="15" x14ac:dyDescent="0.25">
      <c r="A98" s="96" t="s">
        <v>645</v>
      </c>
      <c r="B98" s="96" t="s">
        <v>646</v>
      </c>
      <c r="C98" s="96" t="s">
        <v>647</v>
      </c>
      <c r="D98" s="96" t="s">
        <v>560</v>
      </c>
      <c r="E98" s="96">
        <v>71.279846000000006</v>
      </c>
      <c r="F98" s="96">
        <v>65.195267000000001</v>
      </c>
      <c r="G98" s="96">
        <v>67.187729000000004</v>
      </c>
      <c r="H98" s="96">
        <v>72.404274000000001</v>
      </c>
      <c r="I98" s="96">
        <v>73.997146999999998</v>
      </c>
      <c r="J98" s="96">
        <v>81.323616000000001</v>
      </c>
      <c r="K98" s="96">
        <v>85.393501000000001</v>
      </c>
      <c r="L98" s="96">
        <v>88.122726</v>
      </c>
      <c r="M98" s="96">
        <v>86.648017999999993</v>
      </c>
      <c r="N98" s="96">
        <v>89.362373000000005</v>
      </c>
      <c r="O98" s="96">
        <v>89.794228000000004</v>
      </c>
      <c r="P98" s="96">
        <v>90.409630000000007</v>
      </c>
      <c r="Q98" s="96">
        <v>90.680144999999996</v>
      </c>
      <c r="R98" s="96">
        <v>91.050179</v>
      </c>
      <c r="S98" s="96">
        <v>91.085068000000007</v>
      </c>
      <c r="T98" s="96">
        <v>91.381621999999993</v>
      </c>
      <c r="U98" s="96">
        <v>91.082626000000005</v>
      </c>
      <c r="V98" s="96">
        <v>91.181618</v>
      </c>
      <c r="W98" s="96">
        <v>91.237633000000002</v>
      </c>
      <c r="X98" s="96">
        <v>92.159851000000003</v>
      </c>
      <c r="Y98" s="96">
        <v>92.751884000000004</v>
      </c>
      <c r="Z98" s="96">
        <v>92.845161000000004</v>
      </c>
      <c r="AA98" s="96">
        <v>93.058052000000004</v>
      </c>
      <c r="AB98" s="96">
        <v>93.040076999999997</v>
      </c>
      <c r="AC98" s="96">
        <v>93.190917999999996</v>
      </c>
      <c r="AD98" s="96">
        <v>93.143974</v>
      </c>
      <c r="AE98" s="96">
        <v>93.279617000000002</v>
      </c>
      <c r="AF98" s="194">
        <v>1.4E-2</v>
      </c>
    </row>
    <row r="99" spans="1:32" ht="15" x14ac:dyDescent="0.25">
      <c r="A99" s="96" t="s">
        <v>648</v>
      </c>
      <c r="C99" s="96" t="s">
        <v>649</v>
      </c>
    </row>
    <row r="100" spans="1:32" ht="15" x14ac:dyDescent="0.25">
      <c r="A100" s="96" t="s">
        <v>650</v>
      </c>
      <c r="C100" s="96" t="s">
        <v>651</v>
      </c>
    </row>
    <row r="101" spans="1:32" ht="15" x14ac:dyDescent="0.25">
      <c r="A101" s="96" t="s">
        <v>557</v>
      </c>
      <c r="B101" s="96" t="s">
        <v>652</v>
      </c>
      <c r="C101" s="96" t="s">
        <v>653</v>
      </c>
      <c r="D101" s="96" t="s">
        <v>654</v>
      </c>
      <c r="E101" s="96">
        <v>12.091733</v>
      </c>
      <c r="F101" s="96">
        <v>12.196495000000001</v>
      </c>
      <c r="G101" s="96">
        <v>12.243752000000001</v>
      </c>
      <c r="H101" s="96">
        <v>12.05993</v>
      </c>
      <c r="I101" s="96">
        <v>12.137017999999999</v>
      </c>
      <c r="J101" s="96">
        <v>12.222963999999999</v>
      </c>
      <c r="K101" s="96">
        <v>12.08189</v>
      </c>
      <c r="L101" s="96">
        <v>11.910748</v>
      </c>
      <c r="M101" s="96">
        <v>11.760539</v>
      </c>
      <c r="N101" s="96">
        <v>11.615437999999999</v>
      </c>
      <c r="O101" s="96">
        <v>11.526650999999999</v>
      </c>
      <c r="P101" s="96">
        <v>11.491469</v>
      </c>
      <c r="Q101" s="96">
        <v>11.432369</v>
      </c>
      <c r="R101" s="96">
        <v>11.453948</v>
      </c>
      <c r="S101" s="96">
        <v>11.439219</v>
      </c>
      <c r="T101" s="96">
        <v>11.438318000000001</v>
      </c>
      <c r="U101" s="96">
        <v>11.482987</v>
      </c>
      <c r="V101" s="96">
        <v>11.53337</v>
      </c>
      <c r="W101" s="96">
        <v>11.529121</v>
      </c>
      <c r="X101" s="96">
        <v>11.414433000000001</v>
      </c>
      <c r="Y101" s="96">
        <v>11.261761999999999</v>
      </c>
      <c r="Z101" s="96">
        <v>11.224784</v>
      </c>
      <c r="AA101" s="96">
        <v>11.193114</v>
      </c>
      <c r="AB101" s="96">
        <v>11.16813</v>
      </c>
      <c r="AC101" s="96">
        <v>11.146144</v>
      </c>
      <c r="AD101" s="96">
        <v>11.119043</v>
      </c>
      <c r="AE101" s="96">
        <v>11.117495999999999</v>
      </c>
      <c r="AF101" s="194">
        <v>-4.0000000000000001E-3</v>
      </c>
    </row>
    <row r="102" spans="1:32" ht="15" x14ac:dyDescent="0.25">
      <c r="A102" s="96" t="s">
        <v>655</v>
      </c>
      <c r="B102" s="96" t="s">
        <v>656</v>
      </c>
      <c r="C102" s="96" t="s">
        <v>657</v>
      </c>
      <c r="D102" s="96" t="s">
        <v>654</v>
      </c>
      <c r="E102" s="96">
        <v>10.035874</v>
      </c>
      <c r="F102" s="96">
        <v>9.6888450000000006</v>
      </c>
      <c r="G102" s="96">
        <v>9.6867199999999993</v>
      </c>
      <c r="H102" s="96">
        <v>9.6304999999999996</v>
      </c>
      <c r="I102" s="96">
        <v>9.7172190000000001</v>
      </c>
      <c r="J102" s="96">
        <v>9.7713990000000006</v>
      </c>
      <c r="K102" s="96">
        <v>9.6049260000000007</v>
      </c>
      <c r="L102" s="96">
        <v>9.4576419999999999</v>
      </c>
      <c r="M102" s="96">
        <v>9.313212</v>
      </c>
      <c r="N102" s="96">
        <v>9.1593440000000008</v>
      </c>
      <c r="O102" s="96">
        <v>9.0597770000000004</v>
      </c>
      <c r="P102" s="96">
        <v>9.0044319999999995</v>
      </c>
      <c r="Q102" s="96">
        <v>8.9336380000000002</v>
      </c>
      <c r="R102" s="96">
        <v>8.9434769999999997</v>
      </c>
      <c r="S102" s="96">
        <v>8.9250139999999991</v>
      </c>
      <c r="T102" s="96">
        <v>8.9166709999999991</v>
      </c>
      <c r="U102" s="96">
        <v>8.9467459999999992</v>
      </c>
      <c r="V102" s="96">
        <v>8.9838620000000002</v>
      </c>
      <c r="W102" s="96">
        <v>8.9713370000000001</v>
      </c>
      <c r="X102" s="96">
        <v>8.8582099999999997</v>
      </c>
      <c r="Y102" s="96">
        <v>8.7092659999999995</v>
      </c>
      <c r="Z102" s="96">
        <v>8.6743349999999992</v>
      </c>
      <c r="AA102" s="96">
        <v>8.6406880000000008</v>
      </c>
      <c r="AB102" s="96">
        <v>8.6132559999999998</v>
      </c>
      <c r="AC102" s="96">
        <v>8.5856600000000007</v>
      </c>
      <c r="AD102" s="96">
        <v>8.5598109999999998</v>
      </c>
      <c r="AE102" s="96">
        <v>8.5553530000000002</v>
      </c>
      <c r="AF102" s="194">
        <v>-5.0000000000000001E-3</v>
      </c>
    </row>
    <row r="103" spans="1:32" ht="15" x14ac:dyDescent="0.25">
      <c r="A103" s="96" t="s">
        <v>564</v>
      </c>
      <c r="B103" s="96" t="s">
        <v>658</v>
      </c>
      <c r="C103" s="96" t="s">
        <v>659</v>
      </c>
      <c r="D103" s="96" t="s">
        <v>654</v>
      </c>
      <c r="E103" s="96">
        <v>7.8536089999999996</v>
      </c>
      <c r="F103" s="96">
        <v>7.536975</v>
      </c>
      <c r="G103" s="96">
        <v>7.4786029999999997</v>
      </c>
      <c r="H103" s="96">
        <v>7.4428729999999996</v>
      </c>
      <c r="I103" s="96">
        <v>7.5331239999999999</v>
      </c>
      <c r="J103" s="96">
        <v>7.5394360000000002</v>
      </c>
      <c r="K103" s="96">
        <v>7.4190250000000004</v>
      </c>
      <c r="L103" s="96">
        <v>7.3248040000000003</v>
      </c>
      <c r="M103" s="96">
        <v>7.2272369999999997</v>
      </c>
      <c r="N103" s="96">
        <v>7.1020139999999996</v>
      </c>
      <c r="O103" s="96">
        <v>7.0304060000000002</v>
      </c>
      <c r="P103" s="96">
        <v>6.9935330000000002</v>
      </c>
      <c r="Q103" s="96">
        <v>6.9879239999999996</v>
      </c>
      <c r="R103" s="96">
        <v>7.0264410000000002</v>
      </c>
      <c r="S103" s="96">
        <v>7.02956</v>
      </c>
      <c r="T103" s="96">
        <v>7.0583619999999998</v>
      </c>
      <c r="U103" s="96">
        <v>7.1258920000000003</v>
      </c>
      <c r="V103" s="96">
        <v>7.1797459999999997</v>
      </c>
      <c r="W103" s="96">
        <v>7.1880199999999999</v>
      </c>
      <c r="X103" s="96">
        <v>7.1233060000000004</v>
      </c>
      <c r="Y103" s="96">
        <v>7.041264</v>
      </c>
      <c r="Z103" s="96">
        <v>7.0282850000000003</v>
      </c>
      <c r="AA103" s="96">
        <v>7.0172840000000001</v>
      </c>
      <c r="AB103" s="96">
        <v>7.0058299999999996</v>
      </c>
      <c r="AC103" s="96">
        <v>7.000553</v>
      </c>
      <c r="AD103" s="96">
        <v>6.9955400000000001</v>
      </c>
      <c r="AE103" s="96">
        <v>7.0046270000000002</v>
      </c>
      <c r="AF103" s="194">
        <v>-3.0000000000000001E-3</v>
      </c>
    </row>
    <row r="104" spans="1:32" ht="15" x14ac:dyDescent="0.25">
      <c r="A104" s="96" t="s">
        <v>567</v>
      </c>
      <c r="B104" s="96" t="s">
        <v>660</v>
      </c>
      <c r="C104" s="96" t="s">
        <v>661</v>
      </c>
      <c r="D104" s="96" t="s">
        <v>654</v>
      </c>
      <c r="E104" s="96">
        <v>11.322305</v>
      </c>
      <c r="F104" s="96">
        <v>13.113408</v>
      </c>
      <c r="G104" s="96">
        <v>13.958608</v>
      </c>
      <c r="H104" s="96">
        <v>14.392903</v>
      </c>
      <c r="I104" s="96">
        <v>14.660819999999999</v>
      </c>
      <c r="J104" s="96">
        <v>15.017740999999999</v>
      </c>
      <c r="K104" s="96">
        <v>14.921519</v>
      </c>
      <c r="L104" s="96">
        <v>14.798057999999999</v>
      </c>
      <c r="M104" s="96">
        <v>14.680736</v>
      </c>
      <c r="N104" s="96">
        <v>14.566535999999999</v>
      </c>
      <c r="O104" s="96">
        <v>14.472321000000001</v>
      </c>
      <c r="P104" s="96">
        <v>14.421661</v>
      </c>
      <c r="Q104" s="96">
        <v>14.195395</v>
      </c>
      <c r="R104" s="96">
        <v>14.153618</v>
      </c>
      <c r="S104" s="96">
        <v>14.087408999999999</v>
      </c>
      <c r="T104" s="96">
        <v>13.984427999999999</v>
      </c>
      <c r="U104" s="96">
        <v>13.914947</v>
      </c>
      <c r="V104" s="96">
        <v>13.909148999999999</v>
      </c>
      <c r="W104" s="96">
        <v>13.836726000000001</v>
      </c>
      <c r="X104" s="96">
        <v>13.573482</v>
      </c>
      <c r="Y104" s="96">
        <v>13.209243000000001</v>
      </c>
      <c r="Z104" s="96">
        <v>13.106201</v>
      </c>
      <c r="AA104" s="96">
        <v>12.999498000000001</v>
      </c>
      <c r="AB104" s="96">
        <v>12.922275000000001</v>
      </c>
      <c r="AC104" s="96">
        <v>12.825856</v>
      </c>
      <c r="AD104" s="96">
        <v>12.734709000000001</v>
      </c>
      <c r="AE104" s="96">
        <v>12.688471</v>
      </c>
      <c r="AF104" s="194">
        <v>-1E-3</v>
      </c>
    </row>
    <row r="105" spans="1:32" ht="15" x14ac:dyDescent="0.25">
      <c r="A105" s="96" t="s">
        <v>662</v>
      </c>
      <c r="B105" s="96" t="s">
        <v>663</v>
      </c>
      <c r="C105" s="96" t="s">
        <v>664</v>
      </c>
      <c r="D105" s="96" t="s">
        <v>654</v>
      </c>
      <c r="E105" s="96">
        <v>10.248775999999999</v>
      </c>
      <c r="F105" s="96">
        <v>10.03861</v>
      </c>
      <c r="G105" s="96">
        <v>10.076987000000001</v>
      </c>
      <c r="H105" s="96">
        <v>9.9795999999999996</v>
      </c>
      <c r="I105" s="96">
        <v>10.074490000000001</v>
      </c>
      <c r="J105" s="96">
        <v>10.110352000000001</v>
      </c>
      <c r="K105" s="96">
        <v>9.9419540000000008</v>
      </c>
      <c r="L105" s="96">
        <v>9.7848009999999999</v>
      </c>
      <c r="M105" s="96">
        <v>9.6424979999999998</v>
      </c>
      <c r="N105" s="96">
        <v>9.4916520000000002</v>
      </c>
      <c r="O105" s="96">
        <v>9.3998640000000009</v>
      </c>
      <c r="P105" s="96">
        <v>9.3533729999999995</v>
      </c>
      <c r="Q105" s="96">
        <v>9.3012910000000009</v>
      </c>
      <c r="R105" s="96">
        <v>9.3222799999999992</v>
      </c>
      <c r="S105" s="96">
        <v>9.3147149999999996</v>
      </c>
      <c r="T105" s="96">
        <v>9.3210160000000002</v>
      </c>
      <c r="U105" s="96">
        <v>9.3670840000000002</v>
      </c>
      <c r="V105" s="96">
        <v>9.4153300000000009</v>
      </c>
      <c r="W105" s="96">
        <v>9.4125859999999992</v>
      </c>
      <c r="X105" s="96">
        <v>9.3119669999999992</v>
      </c>
      <c r="Y105" s="96">
        <v>9.1795030000000004</v>
      </c>
      <c r="Z105" s="96">
        <v>9.1519049999999993</v>
      </c>
      <c r="AA105" s="96">
        <v>9.1256339999999998</v>
      </c>
      <c r="AB105" s="96">
        <v>9.1038569999999996</v>
      </c>
      <c r="AC105" s="96">
        <v>9.0830389999999994</v>
      </c>
      <c r="AD105" s="96">
        <v>9.0628119999999992</v>
      </c>
      <c r="AE105" s="96">
        <v>9.0634809999999995</v>
      </c>
      <c r="AF105" s="194">
        <v>-4.0000000000000001E-3</v>
      </c>
    </row>
    <row r="106" spans="1:32" ht="15" x14ac:dyDescent="0.25">
      <c r="A106" s="96" t="s">
        <v>665</v>
      </c>
      <c r="C106" s="96" t="s">
        <v>666</v>
      </c>
    </row>
    <row r="107" spans="1:32" ht="15" x14ac:dyDescent="0.25">
      <c r="A107" s="96" t="s">
        <v>557</v>
      </c>
      <c r="B107" s="96" t="s">
        <v>652</v>
      </c>
      <c r="C107" s="96" t="s">
        <v>667</v>
      </c>
      <c r="D107" s="96" t="s">
        <v>668</v>
      </c>
      <c r="E107" s="96">
        <v>11.966701</v>
      </c>
      <c r="F107" s="96">
        <v>12.196495000000001</v>
      </c>
      <c r="G107" s="96">
        <v>12.470186</v>
      </c>
      <c r="H107" s="96">
        <v>12.539975</v>
      </c>
      <c r="I107" s="96">
        <v>12.86727</v>
      </c>
      <c r="J107" s="96">
        <v>13.217034999999999</v>
      </c>
      <c r="K107" s="96">
        <v>13.345979</v>
      </c>
      <c r="L107" s="96">
        <v>13.451104000000001</v>
      </c>
      <c r="M107" s="96">
        <v>13.56423</v>
      </c>
      <c r="N107" s="96">
        <v>13.661543999999999</v>
      </c>
      <c r="O107" s="96">
        <v>13.810043</v>
      </c>
      <c r="P107" s="96">
        <v>14.024628</v>
      </c>
      <c r="Q107" s="96">
        <v>14.220573</v>
      </c>
      <c r="R107" s="96">
        <v>14.527495999999999</v>
      </c>
      <c r="S107" s="96">
        <v>14.801071</v>
      </c>
      <c r="T107" s="96">
        <v>15.108397</v>
      </c>
      <c r="U107" s="96">
        <v>15.494491999999999</v>
      </c>
      <c r="V107" s="96">
        <v>15.911035999999999</v>
      </c>
      <c r="W107" s="96">
        <v>16.267658000000001</v>
      </c>
      <c r="X107" s="96">
        <v>16.479136</v>
      </c>
      <c r="Y107" s="96">
        <v>16.636454000000001</v>
      </c>
      <c r="Z107" s="96">
        <v>16.963315999999999</v>
      </c>
      <c r="AA107" s="96">
        <v>17.296900000000001</v>
      </c>
      <c r="AB107" s="96">
        <v>17.639569999999999</v>
      </c>
      <c r="AC107" s="96">
        <v>17.992733000000001</v>
      </c>
      <c r="AD107" s="96">
        <v>18.335484999999998</v>
      </c>
      <c r="AE107" s="96">
        <v>18.717047000000001</v>
      </c>
      <c r="AF107" s="194">
        <v>1.7000000000000001E-2</v>
      </c>
    </row>
    <row r="108" spans="1:32" ht="15" x14ac:dyDescent="0.25">
      <c r="A108" s="96" t="s">
        <v>655</v>
      </c>
      <c r="B108" s="96" t="s">
        <v>656</v>
      </c>
      <c r="C108" s="96" t="s">
        <v>669</v>
      </c>
      <c r="D108" s="96" t="s">
        <v>668</v>
      </c>
      <c r="E108" s="96">
        <v>9.9321000000000002</v>
      </c>
      <c r="F108" s="96">
        <v>9.6888450000000006</v>
      </c>
      <c r="G108" s="96">
        <v>9.8658640000000002</v>
      </c>
      <c r="H108" s="96">
        <v>10.013843</v>
      </c>
      <c r="I108" s="96">
        <v>10.301876999999999</v>
      </c>
      <c r="J108" s="96">
        <v>10.566090000000001</v>
      </c>
      <c r="K108" s="96">
        <v>10.609857999999999</v>
      </c>
      <c r="L108" s="96">
        <v>10.680749</v>
      </c>
      <c r="M108" s="96">
        <v>10.741561000000001</v>
      </c>
      <c r="N108" s="96">
        <v>10.772798999999999</v>
      </c>
      <c r="O108" s="96">
        <v>10.85449</v>
      </c>
      <c r="P108" s="96">
        <v>10.989352</v>
      </c>
      <c r="Q108" s="96">
        <v>11.112434</v>
      </c>
      <c r="R108" s="96">
        <v>11.343367000000001</v>
      </c>
      <c r="S108" s="96">
        <v>11.547972</v>
      </c>
      <c r="T108" s="96">
        <v>11.777658000000001</v>
      </c>
      <c r="U108" s="96">
        <v>12.072229999999999</v>
      </c>
      <c r="V108" s="96">
        <v>12.393824</v>
      </c>
      <c r="W108" s="96">
        <v>12.658609</v>
      </c>
      <c r="X108" s="96">
        <v>12.788690000000001</v>
      </c>
      <c r="Y108" s="96">
        <v>12.865776</v>
      </c>
      <c r="Z108" s="96">
        <v>13.108981</v>
      </c>
      <c r="AA108" s="96">
        <v>13.352594</v>
      </c>
      <c r="AB108" s="96">
        <v>13.604258</v>
      </c>
      <c r="AC108" s="96">
        <v>13.859455000000001</v>
      </c>
      <c r="AD108" s="96">
        <v>14.115268</v>
      </c>
      <c r="AE108" s="96">
        <v>14.403506999999999</v>
      </c>
      <c r="AF108" s="194">
        <v>1.6E-2</v>
      </c>
    </row>
    <row r="109" spans="1:32" ht="15" x14ac:dyDescent="0.25">
      <c r="A109" s="96" t="s">
        <v>564</v>
      </c>
      <c r="B109" s="96" t="s">
        <v>658</v>
      </c>
      <c r="C109" s="96" t="s">
        <v>670</v>
      </c>
      <c r="D109" s="96" t="s">
        <v>668</v>
      </c>
      <c r="E109" s="96">
        <v>7.7724000000000002</v>
      </c>
      <c r="F109" s="96">
        <v>7.5369760000000001</v>
      </c>
      <c r="G109" s="96">
        <v>7.616911</v>
      </c>
      <c r="H109" s="96">
        <v>7.7391360000000002</v>
      </c>
      <c r="I109" s="96">
        <v>7.9863710000000001</v>
      </c>
      <c r="J109" s="96">
        <v>8.1526049999999994</v>
      </c>
      <c r="K109" s="96">
        <v>8.1952529999999992</v>
      </c>
      <c r="L109" s="96">
        <v>8.2720819999999993</v>
      </c>
      <c r="M109" s="96">
        <v>8.3356650000000005</v>
      </c>
      <c r="N109" s="96">
        <v>8.3530630000000006</v>
      </c>
      <c r="O109" s="96">
        <v>8.4231060000000006</v>
      </c>
      <c r="P109" s="96">
        <v>8.5351739999999996</v>
      </c>
      <c r="Q109" s="96">
        <v>8.6921870000000006</v>
      </c>
      <c r="R109" s="96">
        <v>8.9119139999999994</v>
      </c>
      <c r="S109" s="96">
        <v>9.0954660000000001</v>
      </c>
      <c r="T109" s="96">
        <v>9.3230959999999996</v>
      </c>
      <c r="U109" s="96">
        <v>9.6152739999999994</v>
      </c>
      <c r="V109" s="96">
        <v>9.904928</v>
      </c>
      <c r="W109" s="96">
        <v>10.142339</v>
      </c>
      <c r="X109" s="96">
        <v>10.283991</v>
      </c>
      <c r="Y109" s="96">
        <v>10.401717</v>
      </c>
      <c r="Z109" s="96">
        <v>10.621408000000001</v>
      </c>
      <c r="AA109" s="96">
        <v>10.843921999999999</v>
      </c>
      <c r="AB109" s="96">
        <v>11.065401</v>
      </c>
      <c r="AC109" s="96">
        <v>11.300686000000001</v>
      </c>
      <c r="AD109" s="96">
        <v>11.53576</v>
      </c>
      <c r="AE109" s="96">
        <v>11.792756000000001</v>
      </c>
      <c r="AF109" s="194">
        <v>1.7999999999999999E-2</v>
      </c>
    </row>
    <row r="110" spans="1:32" ht="15" x14ac:dyDescent="0.25">
      <c r="A110" s="96" t="s">
        <v>567</v>
      </c>
      <c r="B110" s="96" t="s">
        <v>660</v>
      </c>
      <c r="C110" s="96" t="s">
        <v>671</v>
      </c>
      <c r="D110" s="96" t="s">
        <v>668</v>
      </c>
      <c r="E110" s="96">
        <v>11.205228</v>
      </c>
      <c r="F110" s="96">
        <v>13.113408</v>
      </c>
      <c r="G110" s="96">
        <v>14.216756</v>
      </c>
      <c r="H110" s="96">
        <v>14.965813000000001</v>
      </c>
      <c r="I110" s="96">
        <v>15.542922000000001</v>
      </c>
      <c r="J110" s="96">
        <v>16.239107000000001</v>
      </c>
      <c r="K110" s="96">
        <v>16.482707999999999</v>
      </c>
      <c r="L110" s="96">
        <v>16.711812999999999</v>
      </c>
      <c r="M110" s="96">
        <v>16.932290999999999</v>
      </c>
      <c r="N110" s="96">
        <v>17.132487999999999</v>
      </c>
      <c r="O110" s="96">
        <v>17.339241000000001</v>
      </c>
      <c r="P110" s="96">
        <v>17.600746000000001</v>
      </c>
      <c r="Q110" s="96">
        <v>17.657464999999998</v>
      </c>
      <c r="R110" s="96">
        <v>17.951595000000001</v>
      </c>
      <c r="S110" s="96">
        <v>18.227533000000001</v>
      </c>
      <c r="T110" s="96">
        <v>18.471447000000001</v>
      </c>
      <c r="U110" s="96">
        <v>18.776039000000001</v>
      </c>
      <c r="V110" s="96">
        <v>19.188580000000002</v>
      </c>
      <c r="W110" s="96">
        <v>19.523703000000001</v>
      </c>
      <c r="X110" s="96">
        <v>19.596176</v>
      </c>
      <c r="Y110" s="96">
        <v>19.513373999999999</v>
      </c>
      <c r="Z110" s="96">
        <v>19.806584999999998</v>
      </c>
      <c r="AA110" s="96">
        <v>20.088335000000001</v>
      </c>
      <c r="AB110" s="96">
        <v>20.410166</v>
      </c>
      <c r="AC110" s="96">
        <v>20.704218000000001</v>
      </c>
      <c r="AD110" s="96">
        <v>20.999742999999999</v>
      </c>
      <c r="AE110" s="96">
        <v>21.361886999999999</v>
      </c>
      <c r="AF110" s="194">
        <v>0.02</v>
      </c>
    </row>
    <row r="111" spans="1:32" ht="15" x14ac:dyDescent="0.25">
      <c r="A111" s="96" t="s">
        <v>662</v>
      </c>
      <c r="B111" s="96" t="s">
        <v>663</v>
      </c>
      <c r="C111" s="96" t="s">
        <v>672</v>
      </c>
      <c r="D111" s="96" t="s">
        <v>668</v>
      </c>
      <c r="E111" s="96">
        <v>10.142799999999999</v>
      </c>
      <c r="F111" s="96">
        <v>10.03861</v>
      </c>
      <c r="G111" s="96">
        <v>10.263350000000001</v>
      </c>
      <c r="H111" s="96">
        <v>10.376839</v>
      </c>
      <c r="I111" s="96">
        <v>10.680645</v>
      </c>
      <c r="J111" s="96">
        <v>10.932608</v>
      </c>
      <c r="K111" s="96">
        <v>10.982148</v>
      </c>
      <c r="L111" s="96">
        <v>11.050217999999999</v>
      </c>
      <c r="M111" s="96">
        <v>11.121347999999999</v>
      </c>
      <c r="N111" s="96">
        <v>11.163645000000001</v>
      </c>
      <c r="O111" s="96">
        <v>11.261946999999999</v>
      </c>
      <c r="P111" s="96">
        <v>11.415213</v>
      </c>
      <c r="Q111" s="96">
        <v>11.569754</v>
      </c>
      <c r="R111" s="96">
        <v>11.823817</v>
      </c>
      <c r="S111" s="96">
        <v>12.052201</v>
      </c>
      <c r="T111" s="96">
        <v>12.311741</v>
      </c>
      <c r="U111" s="96">
        <v>12.63941</v>
      </c>
      <c r="V111" s="96">
        <v>12.989061</v>
      </c>
      <c r="W111" s="96">
        <v>13.281215</v>
      </c>
      <c r="X111" s="96">
        <v>13.443783</v>
      </c>
      <c r="Y111" s="96">
        <v>13.560435</v>
      </c>
      <c r="Z111" s="96">
        <v>13.830704000000001</v>
      </c>
      <c r="AA111" s="96">
        <v>14.101991</v>
      </c>
      <c r="AB111" s="96">
        <v>14.379142999999999</v>
      </c>
      <c r="AC111" s="96">
        <v>14.662354000000001</v>
      </c>
      <c r="AD111" s="96">
        <v>14.944725</v>
      </c>
      <c r="AE111" s="96">
        <v>15.258976000000001</v>
      </c>
      <c r="AF111" s="194">
        <v>1.7000000000000001E-2</v>
      </c>
    </row>
    <row r="112" spans="1:32" ht="15" x14ac:dyDescent="0.25">
      <c r="A112" s="96" t="s">
        <v>673</v>
      </c>
      <c r="C112" s="96" t="s">
        <v>674</v>
      </c>
    </row>
    <row r="113" spans="1:32" ht="15" x14ac:dyDescent="0.25">
      <c r="A113" s="96" t="s">
        <v>650</v>
      </c>
      <c r="C113" s="96" t="s">
        <v>675</v>
      </c>
    </row>
    <row r="114" spans="1:32" ht="15" x14ac:dyDescent="0.25">
      <c r="A114" s="96" t="s">
        <v>676</v>
      </c>
      <c r="B114" s="96" t="s">
        <v>677</v>
      </c>
      <c r="C114" s="96" t="s">
        <v>678</v>
      </c>
      <c r="D114" s="96" t="s">
        <v>654</v>
      </c>
      <c r="E114" s="96">
        <v>6.8142240000000003</v>
      </c>
      <c r="F114" s="96">
        <v>6.5185009999999997</v>
      </c>
      <c r="G114" s="96">
        <v>6.4392800000000001</v>
      </c>
      <c r="H114" s="96">
        <v>6.2937349999999999</v>
      </c>
      <c r="I114" s="96">
        <v>6.2922529999999997</v>
      </c>
      <c r="J114" s="96">
        <v>6.2264280000000003</v>
      </c>
      <c r="K114" s="96">
        <v>6.0419229999999997</v>
      </c>
      <c r="L114" s="96">
        <v>5.8979290000000004</v>
      </c>
      <c r="M114" s="96">
        <v>5.7808010000000003</v>
      </c>
      <c r="N114" s="96">
        <v>5.6438370000000004</v>
      </c>
      <c r="O114" s="96">
        <v>5.556292</v>
      </c>
      <c r="P114" s="96">
        <v>5.5096109999999996</v>
      </c>
      <c r="Q114" s="96">
        <v>5.4561529999999996</v>
      </c>
      <c r="R114" s="96">
        <v>5.4801279999999997</v>
      </c>
      <c r="S114" s="96">
        <v>5.4709029999999998</v>
      </c>
      <c r="T114" s="96">
        <v>5.4752270000000003</v>
      </c>
      <c r="U114" s="96">
        <v>5.5184179999999996</v>
      </c>
      <c r="V114" s="96">
        <v>5.5653220000000001</v>
      </c>
      <c r="W114" s="96">
        <v>5.5649179999999996</v>
      </c>
      <c r="X114" s="96">
        <v>5.4631930000000004</v>
      </c>
      <c r="Y114" s="96">
        <v>5.323556</v>
      </c>
      <c r="Z114" s="96">
        <v>5.2985550000000003</v>
      </c>
      <c r="AA114" s="96">
        <v>5.2695930000000004</v>
      </c>
      <c r="AB114" s="96">
        <v>5.2512189999999999</v>
      </c>
      <c r="AC114" s="96">
        <v>5.2284050000000004</v>
      </c>
      <c r="AD114" s="96">
        <v>5.2100359999999997</v>
      </c>
      <c r="AE114" s="96">
        <v>5.2071249999999996</v>
      </c>
      <c r="AF114" s="194">
        <v>-8.9999999999999993E-3</v>
      </c>
    </row>
    <row r="115" spans="1:32" ht="15" x14ac:dyDescent="0.25">
      <c r="A115" s="96" t="s">
        <v>679</v>
      </c>
      <c r="B115" s="96" t="s">
        <v>680</v>
      </c>
      <c r="C115" s="96" t="s">
        <v>681</v>
      </c>
      <c r="D115" s="96" t="s">
        <v>654</v>
      </c>
      <c r="E115" s="96">
        <v>1.0158020000000001</v>
      </c>
      <c r="F115" s="96">
        <v>1.045555</v>
      </c>
      <c r="G115" s="96">
        <v>1.0904119999999999</v>
      </c>
      <c r="H115" s="96">
        <v>1.1147260000000001</v>
      </c>
      <c r="I115" s="96">
        <v>1.1566799999999999</v>
      </c>
      <c r="J115" s="96">
        <v>1.2088380000000001</v>
      </c>
      <c r="K115" s="96">
        <v>1.230613</v>
      </c>
      <c r="L115" s="96">
        <v>1.2361310000000001</v>
      </c>
      <c r="M115" s="96">
        <v>1.2301169999999999</v>
      </c>
      <c r="N115" s="96">
        <v>1.222925</v>
      </c>
      <c r="O115" s="96">
        <v>1.218912</v>
      </c>
      <c r="P115" s="96">
        <v>1.2166250000000001</v>
      </c>
      <c r="Q115" s="96">
        <v>1.2157519999999999</v>
      </c>
      <c r="R115" s="96">
        <v>1.214291</v>
      </c>
      <c r="S115" s="96">
        <v>1.213595</v>
      </c>
      <c r="T115" s="96">
        <v>1.2118199999999999</v>
      </c>
      <c r="U115" s="96">
        <v>1.2111559999999999</v>
      </c>
      <c r="V115" s="96">
        <v>1.2107859999999999</v>
      </c>
      <c r="W115" s="96">
        <v>1.2075370000000001</v>
      </c>
      <c r="X115" s="96">
        <v>1.205862</v>
      </c>
      <c r="Y115" s="96">
        <v>1.207551</v>
      </c>
      <c r="Z115" s="96">
        <v>1.2087220000000001</v>
      </c>
      <c r="AA115" s="96">
        <v>1.213498</v>
      </c>
      <c r="AB115" s="96">
        <v>1.2141770000000001</v>
      </c>
      <c r="AC115" s="96">
        <v>1.2166889999999999</v>
      </c>
      <c r="AD115" s="96">
        <v>1.2193259999999999</v>
      </c>
      <c r="AE115" s="96">
        <v>1.2227319999999999</v>
      </c>
      <c r="AF115" s="194">
        <v>6.0000000000000001E-3</v>
      </c>
    </row>
    <row r="116" spans="1:32" ht="15" x14ac:dyDescent="0.25">
      <c r="A116" s="96" t="s">
        <v>682</v>
      </c>
      <c r="B116" s="96" t="s">
        <v>683</v>
      </c>
      <c r="C116" s="96" t="s">
        <v>684</v>
      </c>
      <c r="D116" s="96" t="s">
        <v>654</v>
      </c>
      <c r="E116" s="96">
        <v>2.4187500000000002</v>
      </c>
      <c r="F116" s="96">
        <v>2.4745529999999998</v>
      </c>
      <c r="G116" s="96">
        <v>2.5472959999999998</v>
      </c>
      <c r="H116" s="96">
        <v>2.5711379999999999</v>
      </c>
      <c r="I116" s="96">
        <v>2.625556</v>
      </c>
      <c r="J116" s="96">
        <v>2.6750859999999999</v>
      </c>
      <c r="K116" s="96">
        <v>2.6694179999999998</v>
      </c>
      <c r="L116" s="96">
        <v>2.6507399999999999</v>
      </c>
      <c r="M116" s="96">
        <v>2.6315810000000002</v>
      </c>
      <c r="N116" s="96">
        <v>2.624889</v>
      </c>
      <c r="O116" s="96">
        <v>2.62466</v>
      </c>
      <c r="P116" s="96">
        <v>2.6271369999999998</v>
      </c>
      <c r="Q116" s="96">
        <v>2.6293850000000001</v>
      </c>
      <c r="R116" s="96">
        <v>2.6278609999999998</v>
      </c>
      <c r="S116" s="96">
        <v>2.6302159999999999</v>
      </c>
      <c r="T116" s="96">
        <v>2.633969</v>
      </c>
      <c r="U116" s="96">
        <v>2.6375099999999998</v>
      </c>
      <c r="V116" s="96">
        <v>2.6392220000000002</v>
      </c>
      <c r="W116" s="96">
        <v>2.6401319999999999</v>
      </c>
      <c r="X116" s="96">
        <v>2.6429109999999998</v>
      </c>
      <c r="Y116" s="96">
        <v>2.648396</v>
      </c>
      <c r="Z116" s="96">
        <v>2.6446269999999998</v>
      </c>
      <c r="AA116" s="96">
        <v>2.6425429999999999</v>
      </c>
      <c r="AB116" s="96">
        <v>2.6384620000000001</v>
      </c>
      <c r="AC116" s="96">
        <v>2.6379440000000001</v>
      </c>
      <c r="AD116" s="96">
        <v>2.6334499999999998</v>
      </c>
      <c r="AE116" s="96">
        <v>2.6336240000000002</v>
      </c>
      <c r="AF116" s="194">
        <v>2E-3</v>
      </c>
    </row>
    <row r="117" spans="1:32" ht="15" x14ac:dyDescent="0.25">
      <c r="A117" s="96" t="s">
        <v>665</v>
      </c>
      <c r="C117" s="96" t="s">
        <v>685</v>
      </c>
    </row>
    <row r="118" spans="1:32" x14ac:dyDescent="0.3">
      <c r="A118" s="96" t="s">
        <v>676</v>
      </c>
      <c r="B118" s="96" t="s">
        <v>677</v>
      </c>
      <c r="C118" s="96" t="s">
        <v>686</v>
      </c>
      <c r="D118" s="96" t="s">
        <v>668</v>
      </c>
      <c r="E118" s="96">
        <v>6.7437630000000004</v>
      </c>
      <c r="F118" s="96">
        <v>6.5185009999999997</v>
      </c>
      <c r="G118" s="96">
        <v>6.5583669999999996</v>
      </c>
      <c r="H118" s="96">
        <v>6.5442580000000001</v>
      </c>
      <c r="I118" s="96">
        <v>6.6708410000000002</v>
      </c>
      <c r="J118" s="96">
        <v>6.7328109999999999</v>
      </c>
      <c r="K118" s="96">
        <v>6.6740700000000004</v>
      </c>
      <c r="L118" s="96">
        <v>6.6606779999999999</v>
      </c>
      <c r="M118" s="96">
        <v>6.6673910000000003</v>
      </c>
      <c r="N118" s="96">
        <v>6.6380220000000003</v>
      </c>
      <c r="O118" s="96">
        <v>6.6569750000000001</v>
      </c>
      <c r="P118" s="96">
        <v>6.7241390000000001</v>
      </c>
      <c r="Q118" s="96">
        <v>6.7868380000000004</v>
      </c>
      <c r="R118" s="96">
        <v>6.9506639999999997</v>
      </c>
      <c r="S118" s="96">
        <v>7.0787380000000004</v>
      </c>
      <c r="T118" s="96">
        <v>7.2319979999999999</v>
      </c>
      <c r="U118" s="96">
        <v>7.4462400000000004</v>
      </c>
      <c r="V118" s="96">
        <v>7.6777249999999997</v>
      </c>
      <c r="W118" s="96">
        <v>7.8521320000000001</v>
      </c>
      <c r="X118" s="96">
        <v>7.8872689999999999</v>
      </c>
      <c r="Y118" s="96">
        <v>7.8642320000000003</v>
      </c>
      <c r="Z118" s="96">
        <v>8.007377</v>
      </c>
      <c r="AA118" s="96">
        <v>8.1431880000000003</v>
      </c>
      <c r="AB118" s="96">
        <v>8.2940690000000004</v>
      </c>
      <c r="AC118" s="96">
        <v>8.4399859999999993</v>
      </c>
      <c r="AD118" s="96">
        <v>8.5914339999999996</v>
      </c>
      <c r="AE118" s="96">
        <v>8.7665410000000001</v>
      </c>
      <c r="AF118" s="194">
        <v>1.2E-2</v>
      </c>
    </row>
    <row r="119" spans="1:32" x14ac:dyDescent="0.3">
      <c r="A119" s="96" t="s">
        <v>679</v>
      </c>
      <c r="B119" s="96" t="s">
        <v>680</v>
      </c>
      <c r="C119" s="96" t="s">
        <v>687</v>
      </c>
      <c r="D119" s="96" t="s">
        <v>668</v>
      </c>
      <c r="E119" s="96">
        <v>1.005298</v>
      </c>
      <c r="F119" s="96">
        <v>1.045555</v>
      </c>
      <c r="G119" s="96">
        <v>1.1105769999999999</v>
      </c>
      <c r="H119" s="96">
        <v>1.159098</v>
      </c>
      <c r="I119" s="96">
        <v>1.226275</v>
      </c>
      <c r="J119" s="96">
        <v>1.30715</v>
      </c>
      <c r="K119" s="96">
        <v>1.359367</v>
      </c>
      <c r="L119" s="96">
        <v>1.395993</v>
      </c>
      <c r="M119" s="96">
        <v>1.418777</v>
      </c>
      <c r="N119" s="96">
        <v>1.438348</v>
      </c>
      <c r="O119" s="96">
        <v>1.460375</v>
      </c>
      <c r="P119" s="96">
        <v>1.4848159999999999</v>
      </c>
      <c r="Q119" s="96">
        <v>1.5122580000000001</v>
      </c>
      <c r="R119" s="96">
        <v>1.540133</v>
      </c>
      <c r="S119" s="96">
        <v>1.5702560000000001</v>
      </c>
      <c r="T119" s="96">
        <v>1.6006419999999999</v>
      </c>
      <c r="U119" s="96">
        <v>1.6342650000000001</v>
      </c>
      <c r="V119" s="96">
        <v>1.670358</v>
      </c>
      <c r="W119" s="96">
        <v>1.7038409999999999</v>
      </c>
      <c r="X119" s="96">
        <v>1.7409159999999999</v>
      </c>
      <c r="Y119" s="96">
        <v>1.783857</v>
      </c>
      <c r="Z119" s="96">
        <v>1.826667</v>
      </c>
      <c r="AA119" s="96">
        <v>1.875238</v>
      </c>
      <c r="AB119" s="96">
        <v>1.9177390000000001</v>
      </c>
      <c r="AC119" s="96">
        <v>1.964048</v>
      </c>
      <c r="AD119" s="96">
        <v>2.0106890000000002</v>
      </c>
      <c r="AE119" s="96">
        <v>2.0585520000000002</v>
      </c>
      <c r="AF119" s="194">
        <v>2.7E-2</v>
      </c>
    </row>
    <row r="120" spans="1:32" x14ac:dyDescent="0.3">
      <c r="A120" s="96" t="s">
        <v>682</v>
      </c>
      <c r="B120" s="96" t="s">
        <v>683</v>
      </c>
      <c r="C120" s="96" t="s">
        <v>688</v>
      </c>
      <c r="D120" s="96" t="s">
        <v>668</v>
      </c>
      <c r="E120" s="96">
        <v>2.3937390000000001</v>
      </c>
      <c r="F120" s="96">
        <v>2.4745529999999998</v>
      </c>
      <c r="G120" s="96">
        <v>2.5944050000000001</v>
      </c>
      <c r="H120" s="96">
        <v>2.6734819999999999</v>
      </c>
      <c r="I120" s="96">
        <v>2.783528</v>
      </c>
      <c r="J120" s="96">
        <v>2.8926460000000001</v>
      </c>
      <c r="K120" s="96">
        <v>2.9487109999999999</v>
      </c>
      <c r="L120" s="96">
        <v>2.9935459999999998</v>
      </c>
      <c r="M120" s="96">
        <v>3.0351810000000001</v>
      </c>
      <c r="N120" s="96">
        <v>3.0872739999999999</v>
      </c>
      <c r="O120" s="96">
        <v>3.1445970000000001</v>
      </c>
      <c r="P120" s="96">
        <v>3.2062580000000001</v>
      </c>
      <c r="Q120" s="96">
        <v>3.2706580000000001</v>
      </c>
      <c r="R120" s="96">
        <v>3.333021</v>
      </c>
      <c r="S120" s="96">
        <v>3.403206</v>
      </c>
      <c r="T120" s="96">
        <v>3.4790999999999999</v>
      </c>
      <c r="U120" s="96">
        <v>3.5589059999999999</v>
      </c>
      <c r="V120" s="96">
        <v>3.6409790000000002</v>
      </c>
      <c r="W120" s="96">
        <v>3.7252420000000002</v>
      </c>
      <c r="X120" s="96">
        <v>3.815598</v>
      </c>
      <c r="Y120" s="96">
        <v>3.912347</v>
      </c>
      <c r="Z120" s="96">
        <v>3.996661</v>
      </c>
      <c r="AA120" s="96">
        <v>4.083564</v>
      </c>
      <c r="AB120" s="96">
        <v>4.1673340000000003</v>
      </c>
      <c r="AC120" s="96">
        <v>4.258318</v>
      </c>
      <c r="AD120" s="96">
        <v>4.3426030000000004</v>
      </c>
      <c r="AE120" s="96">
        <v>4.4338819999999997</v>
      </c>
      <c r="AF120" s="194">
        <v>2.4E-2</v>
      </c>
    </row>
    <row r="121" spans="1:32" x14ac:dyDescent="0.3">
      <c r="A121" s="96" t="s">
        <v>689</v>
      </c>
      <c r="C121" s="96" t="s">
        <v>690</v>
      </c>
    </row>
    <row r="122" spans="1:32" x14ac:dyDescent="0.3">
      <c r="A122" s="96" t="s">
        <v>431</v>
      </c>
      <c r="B122" s="96" t="s">
        <v>691</v>
      </c>
      <c r="C122" s="96" t="s">
        <v>692</v>
      </c>
      <c r="D122" s="96" t="s">
        <v>693</v>
      </c>
      <c r="E122" s="96">
        <v>0.504826</v>
      </c>
      <c r="F122" s="96">
        <v>0.43987900000000002</v>
      </c>
      <c r="G122" s="96">
        <v>0.43980200000000003</v>
      </c>
      <c r="H122" s="96">
        <v>0.49105599999999999</v>
      </c>
      <c r="I122" s="96">
        <v>0.48063499999999998</v>
      </c>
      <c r="J122" s="96">
        <v>0.50687700000000002</v>
      </c>
      <c r="K122" s="96">
        <v>0.50794600000000001</v>
      </c>
      <c r="L122" s="96">
        <v>0.50602999999999998</v>
      </c>
      <c r="M122" s="96">
        <v>0.48153200000000002</v>
      </c>
      <c r="N122" s="96">
        <v>0.51080499999999995</v>
      </c>
      <c r="O122" s="96">
        <v>0.513185</v>
      </c>
      <c r="P122" s="96">
        <v>0.51695599999999997</v>
      </c>
      <c r="Q122" s="96">
        <v>0.516934</v>
      </c>
      <c r="R122" s="96">
        <v>0.51424999999999998</v>
      </c>
      <c r="S122" s="96">
        <v>0.512486</v>
      </c>
      <c r="T122" s="96">
        <v>0.51239299999999999</v>
      </c>
      <c r="U122" s="96">
        <v>0.50601799999999997</v>
      </c>
      <c r="V122" s="96">
        <v>0.50587599999999999</v>
      </c>
      <c r="W122" s="96">
        <v>0.50574300000000005</v>
      </c>
      <c r="X122" s="96">
        <v>0.50792499999999996</v>
      </c>
      <c r="Y122" s="96">
        <v>0.50777899999999998</v>
      </c>
      <c r="Z122" s="96">
        <v>0.50765400000000005</v>
      </c>
      <c r="AA122" s="96">
        <v>0.507498</v>
      </c>
      <c r="AB122" s="96">
        <v>0.50734599999999996</v>
      </c>
      <c r="AC122" s="96">
        <v>0.50722599999999995</v>
      </c>
      <c r="AD122" s="96">
        <v>0.50708200000000003</v>
      </c>
      <c r="AE122" s="96">
        <v>0.50695599999999996</v>
      </c>
      <c r="AF122" s="194">
        <v>6.0000000000000001E-3</v>
      </c>
    </row>
    <row r="123" spans="1:32" x14ac:dyDescent="0.3">
      <c r="A123" s="96" t="s">
        <v>540</v>
      </c>
      <c r="B123" s="96" t="s">
        <v>694</v>
      </c>
      <c r="C123" s="96" t="s">
        <v>695</v>
      </c>
      <c r="D123" s="96" t="s">
        <v>693</v>
      </c>
      <c r="E123" s="96">
        <v>4.5574999999999997E-2</v>
      </c>
      <c r="F123" s="96">
        <v>3.3181000000000002E-2</v>
      </c>
      <c r="G123" s="96">
        <v>3.0979E-2</v>
      </c>
      <c r="H123" s="96">
        <v>2.2322000000000002E-2</v>
      </c>
      <c r="I123" s="96">
        <v>2.1395000000000001E-2</v>
      </c>
      <c r="J123" s="96">
        <v>2.7285E-2</v>
      </c>
      <c r="K123" s="96">
        <v>2.9337999999999999E-2</v>
      </c>
      <c r="L123" s="96">
        <v>3.143E-2</v>
      </c>
      <c r="M123" s="96">
        <v>3.3641999999999998E-2</v>
      </c>
      <c r="N123" s="96">
        <v>3.3309999999999999E-2</v>
      </c>
      <c r="O123" s="96">
        <v>3.4970000000000001E-2</v>
      </c>
      <c r="P123" s="96">
        <v>3.6038000000000001E-2</v>
      </c>
      <c r="Q123" s="96">
        <v>3.6445999999999999E-2</v>
      </c>
      <c r="R123" s="96">
        <v>3.9657999999999999E-2</v>
      </c>
      <c r="S123" s="96">
        <v>3.9163999999999997E-2</v>
      </c>
      <c r="T123" s="96">
        <v>3.9390000000000001E-2</v>
      </c>
      <c r="U123" s="96">
        <v>3.8757E-2</v>
      </c>
      <c r="V123" s="96">
        <v>3.8760000000000003E-2</v>
      </c>
      <c r="W123" s="96">
        <v>3.8386000000000003E-2</v>
      </c>
      <c r="X123" s="96">
        <v>4.3286999999999999E-2</v>
      </c>
      <c r="Y123" s="96">
        <v>4.5509000000000001E-2</v>
      </c>
      <c r="Z123" s="96">
        <v>4.5510000000000002E-2</v>
      </c>
      <c r="AA123" s="96">
        <v>4.5941999999999997E-2</v>
      </c>
      <c r="AB123" s="96">
        <v>4.5425E-2</v>
      </c>
      <c r="AC123" s="96">
        <v>4.5304999999999998E-2</v>
      </c>
      <c r="AD123" s="96">
        <v>4.4583999999999999E-2</v>
      </c>
      <c r="AE123" s="96">
        <v>4.4644999999999997E-2</v>
      </c>
      <c r="AF123" s="194">
        <v>1.2E-2</v>
      </c>
    </row>
    <row r="124" spans="1:32" x14ac:dyDescent="0.3">
      <c r="A124" s="96" t="s">
        <v>696</v>
      </c>
      <c r="B124" s="96" t="s">
        <v>697</v>
      </c>
      <c r="C124" s="96" t="s">
        <v>698</v>
      </c>
      <c r="D124" s="96" t="s">
        <v>693</v>
      </c>
      <c r="E124" s="96">
        <v>1.4940000000000001E-3</v>
      </c>
      <c r="F124" s="96">
        <v>1.7669999999999999E-3</v>
      </c>
      <c r="G124" s="96">
        <v>1.768E-3</v>
      </c>
      <c r="H124" s="96">
        <v>1.9810000000000001E-3</v>
      </c>
      <c r="I124" s="96">
        <v>1.939E-3</v>
      </c>
      <c r="J124" s="96">
        <v>2.0439999999999998E-3</v>
      </c>
      <c r="K124" s="96">
        <v>2.0470000000000002E-3</v>
      </c>
      <c r="L124" s="96">
        <v>2.039E-3</v>
      </c>
      <c r="M124" s="96">
        <v>1.9559999999999998E-3</v>
      </c>
      <c r="N124" s="96">
        <v>2.0739999999999999E-3</v>
      </c>
      <c r="O124" s="96">
        <v>2.0839999999999999E-3</v>
      </c>
      <c r="P124" s="96">
        <v>2.0990000000000002E-3</v>
      </c>
      <c r="Q124" s="96">
        <v>2.0990000000000002E-3</v>
      </c>
      <c r="R124" s="96">
        <v>2.0890000000000001E-3</v>
      </c>
      <c r="S124" s="96">
        <v>2.081E-3</v>
      </c>
      <c r="T124" s="96">
        <v>2.081E-3</v>
      </c>
      <c r="U124" s="96">
        <v>2.0560000000000001E-3</v>
      </c>
      <c r="V124" s="96">
        <v>2.055E-3</v>
      </c>
      <c r="W124" s="96">
        <v>2.0539999999999998E-3</v>
      </c>
      <c r="X124" s="96">
        <v>2.0630000000000002E-3</v>
      </c>
      <c r="Y124" s="96">
        <v>2.0630000000000002E-3</v>
      </c>
      <c r="Z124" s="96">
        <v>2.062E-3</v>
      </c>
      <c r="AA124" s="96">
        <v>2.0609999999999999E-3</v>
      </c>
      <c r="AB124" s="96">
        <v>2.0609999999999999E-3</v>
      </c>
      <c r="AC124" s="96">
        <v>2.0600000000000002E-3</v>
      </c>
      <c r="AD124" s="96">
        <v>2.0600000000000002E-3</v>
      </c>
      <c r="AE124" s="96">
        <v>2.0590000000000001E-3</v>
      </c>
      <c r="AF124" s="194">
        <v>6.0000000000000001E-3</v>
      </c>
    </row>
    <row r="125" spans="1:32" x14ac:dyDescent="0.3">
      <c r="A125" s="96" t="s">
        <v>301</v>
      </c>
      <c r="B125" s="96" t="s">
        <v>699</v>
      </c>
      <c r="C125" s="96" t="s">
        <v>700</v>
      </c>
      <c r="D125" s="96" t="s">
        <v>693</v>
      </c>
      <c r="E125" s="96">
        <v>0.55189500000000002</v>
      </c>
      <c r="F125" s="96">
        <v>0.474827</v>
      </c>
      <c r="G125" s="96">
        <v>0.472549</v>
      </c>
      <c r="H125" s="96">
        <v>0.51536000000000004</v>
      </c>
      <c r="I125" s="96">
        <v>0.503969</v>
      </c>
      <c r="J125" s="96">
        <v>0.53620599999999996</v>
      </c>
      <c r="K125" s="96">
        <v>0.53933200000000003</v>
      </c>
      <c r="L125" s="96">
        <v>0.53949999999999998</v>
      </c>
      <c r="M125" s="96">
        <v>0.51712999999999998</v>
      </c>
      <c r="N125" s="96">
        <v>0.54618900000000004</v>
      </c>
      <c r="O125" s="96">
        <v>0.550238</v>
      </c>
      <c r="P125" s="96">
        <v>0.55509399999999998</v>
      </c>
      <c r="Q125" s="96">
        <v>0.55547899999999995</v>
      </c>
      <c r="R125" s="96">
        <v>0.55599600000000005</v>
      </c>
      <c r="S125" s="96">
        <v>0.55373099999999997</v>
      </c>
      <c r="T125" s="96">
        <v>0.55386400000000002</v>
      </c>
      <c r="U125" s="96">
        <v>0.54683099999999996</v>
      </c>
      <c r="V125" s="96">
        <v>0.54669100000000004</v>
      </c>
      <c r="W125" s="96">
        <v>0.54618299999999997</v>
      </c>
      <c r="X125" s="96">
        <v>0.55327499999999996</v>
      </c>
      <c r="Y125" s="96">
        <v>0.55535199999999996</v>
      </c>
      <c r="Z125" s="96">
        <v>0.555226</v>
      </c>
      <c r="AA125" s="96">
        <v>0.55550100000000002</v>
      </c>
      <c r="AB125" s="96">
        <v>0.55483199999999999</v>
      </c>
      <c r="AC125" s="96">
        <v>0.55459199999999997</v>
      </c>
      <c r="AD125" s="96">
        <v>0.55372600000000005</v>
      </c>
      <c r="AE125" s="96">
        <v>0.55366000000000004</v>
      </c>
      <c r="AF125" s="194">
        <v>6.0000000000000001E-3</v>
      </c>
    </row>
    <row r="126" spans="1:32" x14ac:dyDescent="0.3">
      <c r="A126" s="95" t="s">
        <v>701</v>
      </c>
      <c r="C126" s="96" t="s">
        <v>702</v>
      </c>
    </row>
    <row r="127" spans="1:32" x14ac:dyDescent="0.3">
      <c r="A127" s="96" t="s">
        <v>703</v>
      </c>
      <c r="C127" s="96" t="s">
        <v>704</v>
      </c>
    </row>
    <row r="128" spans="1:32" x14ac:dyDescent="0.3">
      <c r="A128" s="96" t="s">
        <v>431</v>
      </c>
      <c r="B128" s="96" t="s">
        <v>705</v>
      </c>
      <c r="C128" s="96" t="s">
        <v>706</v>
      </c>
      <c r="D128" s="96" t="s">
        <v>707</v>
      </c>
      <c r="E128" s="96">
        <v>1.961943</v>
      </c>
      <c r="F128" s="96">
        <v>1.8662589999999999</v>
      </c>
      <c r="G128" s="96">
        <v>1.6634990000000001</v>
      </c>
      <c r="H128" s="96">
        <v>1.641815</v>
      </c>
      <c r="I128" s="96">
        <v>1.8272299999999999</v>
      </c>
      <c r="J128" s="96">
        <v>1.839412</v>
      </c>
      <c r="K128" s="96">
        <v>1.852916</v>
      </c>
      <c r="L128" s="96">
        <v>1.8839520000000001</v>
      </c>
      <c r="M128" s="96">
        <v>1.9082859999999999</v>
      </c>
      <c r="N128" s="96">
        <v>1.9391529999999999</v>
      </c>
      <c r="O128" s="96">
        <v>1.9662139999999999</v>
      </c>
      <c r="P128" s="96">
        <v>1.9912669999999999</v>
      </c>
      <c r="Q128" s="96">
        <v>2.0204710000000001</v>
      </c>
      <c r="R128" s="96">
        <v>2.0515469999999998</v>
      </c>
      <c r="S128" s="96">
        <v>2.086544</v>
      </c>
      <c r="T128" s="96">
        <v>2.1197789999999999</v>
      </c>
      <c r="U128" s="96">
        <v>2.1529509999999998</v>
      </c>
      <c r="V128" s="96">
        <v>2.1884779999999999</v>
      </c>
      <c r="W128" s="96">
        <v>2.2210190000000001</v>
      </c>
      <c r="X128" s="96">
        <v>2.2435429999999998</v>
      </c>
      <c r="Y128" s="96">
        <v>2.2725949999999999</v>
      </c>
      <c r="Z128" s="96">
        <v>2.2926220000000002</v>
      </c>
      <c r="AA128" s="96">
        <v>2.3164280000000002</v>
      </c>
      <c r="AB128" s="96">
        <v>2.3387069999999999</v>
      </c>
      <c r="AC128" s="96">
        <v>2.362743</v>
      </c>
      <c r="AD128" s="96">
        <v>2.383489</v>
      </c>
      <c r="AE128" s="96">
        <v>2.411772</v>
      </c>
      <c r="AF128" s="194">
        <v>0.01</v>
      </c>
    </row>
    <row r="129" spans="1:33" x14ac:dyDescent="0.3">
      <c r="A129" s="96" t="s">
        <v>540</v>
      </c>
      <c r="B129" s="96" t="s">
        <v>708</v>
      </c>
      <c r="C129" s="96" t="s">
        <v>709</v>
      </c>
      <c r="D129" s="96" t="s">
        <v>707</v>
      </c>
      <c r="E129" s="96">
        <v>5.5543630000000004</v>
      </c>
      <c r="F129" s="96">
        <v>3.2130679999999998</v>
      </c>
      <c r="G129" s="96">
        <v>3.7091799999999999</v>
      </c>
      <c r="H129" s="96">
        <v>4.1410640000000001</v>
      </c>
      <c r="I129" s="96">
        <v>4.4389760000000003</v>
      </c>
      <c r="J129" s="96">
        <v>4.7594589999999997</v>
      </c>
      <c r="K129" s="96">
        <v>5.077534</v>
      </c>
      <c r="L129" s="96">
        <v>5.2120839999999999</v>
      </c>
      <c r="M129" s="96">
        <v>5.2847299999999997</v>
      </c>
      <c r="N129" s="96">
        <v>5.5036889999999996</v>
      </c>
      <c r="O129" s="96">
        <v>5.6513289999999996</v>
      </c>
      <c r="P129" s="96">
        <v>5.8140150000000004</v>
      </c>
      <c r="Q129" s="96">
        <v>5.8132770000000002</v>
      </c>
      <c r="R129" s="96">
        <v>5.7013660000000002</v>
      </c>
      <c r="S129" s="96">
        <v>5.6478020000000004</v>
      </c>
      <c r="T129" s="96">
        <v>5.5929929999999999</v>
      </c>
      <c r="U129" s="96">
        <v>5.5676930000000002</v>
      </c>
      <c r="V129" s="96">
        <v>5.5865679999999998</v>
      </c>
      <c r="W129" s="96">
        <v>5.7087950000000003</v>
      </c>
      <c r="X129" s="96">
        <v>5.7571009999999996</v>
      </c>
      <c r="Y129" s="96">
        <v>5.802251</v>
      </c>
      <c r="Z129" s="96">
        <v>5.7969059999999999</v>
      </c>
      <c r="AA129" s="96">
        <v>5.7148399999999997</v>
      </c>
      <c r="AB129" s="96">
        <v>5.735487</v>
      </c>
      <c r="AC129" s="96">
        <v>5.7607390000000001</v>
      </c>
      <c r="AD129" s="96">
        <v>5.7681500000000003</v>
      </c>
      <c r="AE129" s="96">
        <v>5.6977440000000001</v>
      </c>
      <c r="AF129" s="194">
        <v>2.3E-2</v>
      </c>
    </row>
    <row r="130" spans="1:33" x14ac:dyDescent="0.3">
      <c r="A130" s="96" t="s">
        <v>710</v>
      </c>
      <c r="B130" s="96" t="s">
        <v>711</v>
      </c>
      <c r="C130" s="96" t="s">
        <v>712</v>
      </c>
      <c r="D130" s="96" t="s">
        <v>707</v>
      </c>
      <c r="E130" s="96">
        <v>24.186312000000001</v>
      </c>
      <c r="F130" s="96">
        <v>15.153091</v>
      </c>
      <c r="G130" s="96">
        <v>11.690051</v>
      </c>
      <c r="H130" s="96">
        <v>13.229179999999999</v>
      </c>
      <c r="I130" s="96">
        <v>14.497662</v>
      </c>
      <c r="J130" s="96">
        <v>16.406815000000002</v>
      </c>
      <c r="K130" s="96">
        <v>17.026423999999999</v>
      </c>
      <c r="L130" s="96">
        <v>17.375513000000002</v>
      </c>
      <c r="M130" s="96">
        <v>17.517063</v>
      </c>
      <c r="N130" s="96">
        <v>17.946634</v>
      </c>
      <c r="O130" s="96">
        <v>18.331655999999999</v>
      </c>
      <c r="P130" s="96">
        <v>18.790320999999999</v>
      </c>
      <c r="Q130" s="96">
        <v>19.377870999999999</v>
      </c>
      <c r="R130" s="96">
        <v>19.846806999999998</v>
      </c>
      <c r="S130" s="96">
        <v>20.235672000000001</v>
      </c>
      <c r="T130" s="96">
        <v>20.706721999999999</v>
      </c>
      <c r="U130" s="96">
        <v>21.045688999999999</v>
      </c>
      <c r="V130" s="96">
        <v>21.635874000000001</v>
      </c>
      <c r="W130" s="96">
        <v>22.254593</v>
      </c>
      <c r="X130" s="96">
        <v>22.864367999999999</v>
      </c>
      <c r="Y130" s="96">
        <v>23.613378999999998</v>
      </c>
      <c r="Z130" s="96">
        <v>23.997872999999998</v>
      </c>
      <c r="AA130" s="96">
        <v>24.669419999999999</v>
      </c>
      <c r="AB130" s="96">
        <v>25.081388</v>
      </c>
      <c r="AC130" s="96">
        <v>25.758876999999998</v>
      </c>
      <c r="AD130" s="96">
        <v>26.431740000000001</v>
      </c>
      <c r="AE130" s="96">
        <v>27.077375</v>
      </c>
      <c r="AF130" s="194">
        <v>2.3E-2</v>
      </c>
    </row>
    <row r="131" spans="1:33" x14ac:dyDescent="0.3">
      <c r="A131" s="96" t="s">
        <v>713</v>
      </c>
      <c r="B131" s="96" t="s">
        <v>714</v>
      </c>
      <c r="C131" s="96" t="s">
        <v>715</v>
      </c>
      <c r="D131" s="96" t="s">
        <v>707</v>
      </c>
      <c r="E131" s="96">
        <v>11.901218999999999</v>
      </c>
      <c r="F131" s="96">
        <v>4.6752630000000002</v>
      </c>
      <c r="G131" s="96">
        <v>2.5820419999999999</v>
      </c>
      <c r="H131" s="96">
        <v>4.4471280000000002</v>
      </c>
      <c r="I131" s="96">
        <v>5.3912279999999999</v>
      </c>
      <c r="J131" s="96">
        <v>7.3570799999999998</v>
      </c>
      <c r="K131" s="96">
        <v>8.3360610000000008</v>
      </c>
      <c r="L131" s="96">
        <v>9.0831590000000002</v>
      </c>
      <c r="M131" s="96">
        <v>9.6623999999999999</v>
      </c>
      <c r="N131" s="96">
        <v>10.069057000000001</v>
      </c>
      <c r="O131" s="96">
        <v>10.407075000000001</v>
      </c>
      <c r="P131" s="96">
        <v>10.793665000000001</v>
      </c>
      <c r="Q131" s="96">
        <v>11.320773000000001</v>
      </c>
      <c r="R131" s="96">
        <v>11.68915</v>
      </c>
      <c r="S131" s="96">
        <v>11.962146000000001</v>
      </c>
      <c r="T131" s="96">
        <v>12.285652000000001</v>
      </c>
      <c r="U131" s="96">
        <v>12.53941</v>
      </c>
      <c r="V131" s="96">
        <v>13.025022999999999</v>
      </c>
      <c r="W131" s="96">
        <v>13.551164</v>
      </c>
      <c r="X131" s="96">
        <v>14.087222000000001</v>
      </c>
      <c r="Y131" s="96">
        <v>14.739642999999999</v>
      </c>
      <c r="Z131" s="96">
        <v>14.980188</v>
      </c>
      <c r="AA131" s="96">
        <v>15.566306000000001</v>
      </c>
      <c r="AB131" s="96">
        <v>15.865232000000001</v>
      </c>
      <c r="AC131" s="96">
        <v>16.421106000000002</v>
      </c>
      <c r="AD131" s="96">
        <v>17.054925999999998</v>
      </c>
      <c r="AE131" s="96">
        <v>17.583527</v>
      </c>
      <c r="AF131" s="194">
        <v>5.3999999999999999E-2</v>
      </c>
    </row>
    <row r="132" spans="1:33" x14ac:dyDescent="0.3">
      <c r="A132" s="96" t="s">
        <v>716</v>
      </c>
      <c r="C132" s="96" t="s">
        <v>717</v>
      </c>
    </row>
    <row r="133" spans="1:33" x14ac:dyDescent="0.3">
      <c r="A133" s="96" t="s">
        <v>431</v>
      </c>
      <c r="B133" s="96" t="s">
        <v>705</v>
      </c>
      <c r="C133" s="96" t="s">
        <v>718</v>
      </c>
      <c r="D133" s="96" t="s">
        <v>719</v>
      </c>
      <c r="E133" s="96">
        <v>1.941656</v>
      </c>
      <c r="F133" s="96">
        <v>1.8662589999999999</v>
      </c>
      <c r="G133" s="96">
        <v>1.6942630000000001</v>
      </c>
      <c r="H133" s="96">
        <v>1.7071670000000001</v>
      </c>
      <c r="I133" s="96">
        <v>1.9371689999999999</v>
      </c>
      <c r="J133" s="96">
        <v>1.9890080000000001</v>
      </c>
      <c r="K133" s="96">
        <v>2.0467810000000002</v>
      </c>
      <c r="L133" s="96">
        <v>2.1275940000000002</v>
      </c>
      <c r="M133" s="96">
        <v>2.2009560000000001</v>
      </c>
      <c r="N133" s="96">
        <v>2.2807430000000002</v>
      </c>
      <c r="O133" s="96">
        <v>2.355715</v>
      </c>
      <c r="P133" s="96">
        <v>2.430218</v>
      </c>
      <c r="Q133" s="96">
        <v>2.5132370000000002</v>
      </c>
      <c r="R133" s="96">
        <v>2.602058</v>
      </c>
      <c r="S133" s="96">
        <v>2.699754</v>
      </c>
      <c r="T133" s="96">
        <v>2.7999269999999998</v>
      </c>
      <c r="U133" s="96">
        <v>2.9050699999999998</v>
      </c>
      <c r="V133" s="96">
        <v>3.0191479999999999</v>
      </c>
      <c r="W133" s="96">
        <v>3.1338710000000001</v>
      </c>
      <c r="X133" s="96">
        <v>3.239026</v>
      </c>
      <c r="Y133" s="96">
        <v>3.3571939999999998</v>
      </c>
      <c r="Z133" s="96">
        <v>3.4646970000000001</v>
      </c>
      <c r="AA133" s="96">
        <v>3.5796139999999999</v>
      </c>
      <c r="AB133" s="96">
        <v>3.6938840000000002</v>
      </c>
      <c r="AC133" s="96">
        <v>3.8140719999999999</v>
      </c>
      <c r="AD133" s="96">
        <v>3.930412</v>
      </c>
      <c r="AE133" s="96">
        <v>4.0603800000000003</v>
      </c>
      <c r="AF133" s="194">
        <v>3.2000000000000001E-2</v>
      </c>
    </row>
    <row r="134" spans="1:33" s="196" customFormat="1" x14ac:dyDescent="0.3">
      <c r="A134" s="195" t="s">
        <v>540</v>
      </c>
      <c r="B134" s="196" t="s">
        <v>708</v>
      </c>
      <c r="C134" s="196" t="s">
        <v>720</v>
      </c>
      <c r="D134" s="196" t="s">
        <v>719</v>
      </c>
      <c r="E134" s="197">
        <v>5.4969299999999999</v>
      </c>
      <c r="F134" s="197">
        <v>3.2130679999999998</v>
      </c>
      <c r="G134" s="197">
        <v>3.7777769999999999</v>
      </c>
      <c r="H134" s="197">
        <v>4.3058990000000001</v>
      </c>
      <c r="I134" s="197">
        <v>4.7060579999999996</v>
      </c>
      <c r="J134" s="197">
        <v>5.1465370000000004</v>
      </c>
      <c r="K134" s="197">
        <v>5.6087800000000003</v>
      </c>
      <c r="L134" s="197">
        <v>5.8861359999999996</v>
      </c>
      <c r="M134" s="197">
        <v>6.0952380000000002</v>
      </c>
      <c r="N134" s="197">
        <v>6.4731860000000001</v>
      </c>
      <c r="O134" s="197">
        <v>6.7708389999999996</v>
      </c>
      <c r="P134" s="197">
        <v>7.0956460000000003</v>
      </c>
      <c r="Q134" s="197">
        <v>7.2310590000000001</v>
      </c>
      <c r="R134" s="197">
        <v>7.231268</v>
      </c>
      <c r="S134" s="197">
        <v>7.3076249999999998</v>
      </c>
      <c r="T134" s="197">
        <v>7.3875510000000002</v>
      </c>
      <c r="U134" s="197">
        <v>7.5127290000000002</v>
      </c>
      <c r="V134" s="197">
        <v>7.7070360000000004</v>
      </c>
      <c r="W134" s="197">
        <v>8.055142</v>
      </c>
      <c r="X134" s="197">
        <v>8.3115860000000001</v>
      </c>
      <c r="Y134" s="197">
        <v>8.5713840000000001</v>
      </c>
      <c r="Z134" s="197">
        <v>8.7605029999999999</v>
      </c>
      <c r="AA134" s="197">
        <v>8.8312349999999995</v>
      </c>
      <c r="AB134" s="197">
        <v>9.0589499999999994</v>
      </c>
      <c r="AC134" s="197">
        <v>9.2993100000000002</v>
      </c>
      <c r="AD134" s="197">
        <v>9.5117740000000008</v>
      </c>
      <c r="AE134" s="197">
        <v>9.5925309999999993</v>
      </c>
      <c r="AF134" s="198">
        <v>4.4999999999999998E-2</v>
      </c>
    </row>
    <row r="135" spans="1:33" s="196" customFormat="1" x14ac:dyDescent="0.3">
      <c r="A135" s="195"/>
      <c r="E135" s="197"/>
      <c r="F135" s="199">
        <f>(F134-E134)/E134</f>
        <v>-0.4154795494939903</v>
      </c>
      <c r="G135" s="199">
        <f t="shared" ref="G135:AE135" si="0">(G134-F134)/F134</f>
        <v>0.17575382780569854</v>
      </c>
      <c r="H135" s="199">
        <f t="shared" si="0"/>
        <v>0.13979702878174127</v>
      </c>
      <c r="I135" s="199">
        <f t="shared" si="0"/>
        <v>9.2932741803744001E-2</v>
      </c>
      <c r="J135" s="199">
        <f t="shared" si="0"/>
        <v>9.3598293943678718E-2</v>
      </c>
      <c r="K135" s="199">
        <f t="shared" si="0"/>
        <v>8.9816317263433629E-2</v>
      </c>
      <c r="L135" s="199">
        <f t="shared" si="0"/>
        <v>4.9450326095870981E-2</v>
      </c>
      <c r="M135" s="199">
        <f t="shared" si="0"/>
        <v>3.5524493487748256E-2</v>
      </c>
      <c r="N135" s="199">
        <f t="shared" si="0"/>
        <v>6.2007094718860845E-2</v>
      </c>
      <c r="O135" s="199">
        <f t="shared" si="0"/>
        <v>4.5982457479207227E-2</v>
      </c>
      <c r="P135" s="199">
        <f t="shared" si="0"/>
        <v>4.7971455236197579E-2</v>
      </c>
      <c r="Q135" s="199">
        <f t="shared" si="0"/>
        <v>1.9083956555893542E-2</v>
      </c>
      <c r="R135" s="199">
        <f t="shared" si="0"/>
        <v>2.8903097042895612E-5</v>
      </c>
      <c r="S135" s="199">
        <f t="shared" si="0"/>
        <v>1.0559282272486622E-2</v>
      </c>
      <c r="T135" s="199">
        <f t="shared" si="0"/>
        <v>1.09373428439473E-2</v>
      </c>
      <c r="U135" s="199">
        <f t="shared" si="0"/>
        <v>1.6944451550994371E-2</v>
      </c>
      <c r="V135" s="199">
        <f t="shared" si="0"/>
        <v>2.5863704121365249E-2</v>
      </c>
      <c r="W135" s="199">
        <f t="shared" si="0"/>
        <v>4.5167299075805481E-2</v>
      </c>
      <c r="X135" s="199">
        <f t="shared" si="0"/>
        <v>3.1836061983761446E-2</v>
      </c>
      <c r="Y135" s="199">
        <f t="shared" si="0"/>
        <v>3.1257331633216569E-2</v>
      </c>
      <c r="Z135" s="199">
        <f t="shared" si="0"/>
        <v>2.2063998066123254E-2</v>
      </c>
      <c r="AA135" s="199">
        <f t="shared" si="0"/>
        <v>8.07396561590123E-3</v>
      </c>
      <c r="AB135" s="199">
        <f t="shared" si="0"/>
        <v>2.5785181800733407E-2</v>
      </c>
      <c r="AC135" s="199">
        <f t="shared" si="0"/>
        <v>2.6532876326726698E-2</v>
      </c>
      <c r="AD135" s="199">
        <f t="shared" si="0"/>
        <v>2.2847286519107401E-2</v>
      </c>
      <c r="AE135" s="199">
        <f t="shared" si="0"/>
        <v>8.4902143385659091E-3</v>
      </c>
      <c r="AF135" s="198">
        <f>AVERAGE(F135:AE135)</f>
        <v>2.7801013189379314E-2</v>
      </c>
    </row>
    <row r="136" spans="1:33" s="98" customFormat="1" x14ac:dyDescent="0.3">
      <c r="A136" s="200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</row>
    <row r="137" spans="1:33" x14ac:dyDescent="0.3">
      <c r="A137" s="96" t="s">
        <v>710</v>
      </c>
      <c r="B137" s="96" t="s">
        <v>711</v>
      </c>
      <c r="C137" s="96" t="s">
        <v>721</v>
      </c>
      <c r="D137" s="96" t="s">
        <v>719</v>
      </c>
      <c r="E137" s="96">
        <v>23.936218</v>
      </c>
      <c r="F137" s="96">
        <v>15.153091</v>
      </c>
      <c r="G137" s="96">
        <v>11.906245</v>
      </c>
      <c r="H137" s="96">
        <v>13.755769000000001</v>
      </c>
      <c r="I137" s="96">
        <v>15.369946000000001</v>
      </c>
      <c r="J137" s="96">
        <v>17.741150000000001</v>
      </c>
      <c r="K137" s="96">
        <v>18.807842000000001</v>
      </c>
      <c r="L137" s="96">
        <v>19.622596999999999</v>
      </c>
      <c r="M137" s="96">
        <v>20.203620999999998</v>
      </c>
      <c r="N137" s="96">
        <v>21.108006</v>
      </c>
      <c r="O137" s="96">
        <v>21.963097000000001</v>
      </c>
      <c r="P137" s="96">
        <v>22.932426</v>
      </c>
      <c r="Q137" s="96">
        <v>24.103878000000002</v>
      </c>
      <c r="R137" s="96">
        <v>25.172492999999999</v>
      </c>
      <c r="S137" s="96">
        <v>26.182701000000002</v>
      </c>
      <c r="T137" s="96">
        <v>27.350645</v>
      </c>
      <c r="U137" s="96">
        <v>28.397856000000001</v>
      </c>
      <c r="V137" s="96">
        <v>29.848101</v>
      </c>
      <c r="W137" s="96">
        <v>31.401361000000001</v>
      </c>
      <c r="X137" s="96">
        <v>33.009529000000001</v>
      </c>
      <c r="Y137" s="96">
        <v>34.882899999999999</v>
      </c>
      <c r="Z137" s="96">
        <v>36.266491000000002</v>
      </c>
      <c r="AA137" s="96">
        <v>38.122055000000003</v>
      </c>
      <c r="AB137" s="96">
        <v>39.614947999999998</v>
      </c>
      <c r="AC137" s="96">
        <v>41.581425000000003</v>
      </c>
      <c r="AD137" s="96">
        <v>43.586371999999997</v>
      </c>
      <c r="AE137" s="96">
        <v>45.586567000000002</v>
      </c>
      <c r="AF137" s="194">
        <v>4.4999999999999998E-2</v>
      </c>
    </row>
    <row r="138" spans="1:33" x14ac:dyDescent="0.3">
      <c r="A138" s="96" t="s">
        <v>713</v>
      </c>
      <c r="B138" s="96" t="s">
        <v>714</v>
      </c>
      <c r="C138" s="96" t="s">
        <v>722</v>
      </c>
      <c r="D138" s="96" t="s">
        <v>719</v>
      </c>
      <c r="E138" s="96">
        <v>11.778155999999999</v>
      </c>
      <c r="F138" s="96">
        <v>4.6752630000000002</v>
      </c>
      <c r="G138" s="96">
        <v>2.629794</v>
      </c>
      <c r="H138" s="96">
        <v>4.6241459999999996</v>
      </c>
      <c r="I138" s="96">
        <v>5.7156039999999999</v>
      </c>
      <c r="J138" s="96">
        <v>7.9554169999999997</v>
      </c>
      <c r="K138" s="96">
        <v>9.2082359999999994</v>
      </c>
      <c r="L138" s="96">
        <v>10.257837</v>
      </c>
      <c r="M138" s="96">
        <v>11.144303000000001</v>
      </c>
      <c r="N138" s="96">
        <v>11.842760999999999</v>
      </c>
      <c r="O138" s="96">
        <v>12.468683</v>
      </c>
      <c r="P138" s="96">
        <v>13.173</v>
      </c>
      <c r="Q138" s="96">
        <v>14.081761</v>
      </c>
      <c r="R138" s="96">
        <v>14.825812000000001</v>
      </c>
      <c r="S138" s="96">
        <v>15.477681</v>
      </c>
      <c r="T138" s="96">
        <v>16.227603999999999</v>
      </c>
      <c r="U138" s="96">
        <v>16.919968000000001</v>
      </c>
      <c r="V138" s="96">
        <v>17.968868000000001</v>
      </c>
      <c r="W138" s="96">
        <v>19.120773</v>
      </c>
      <c r="X138" s="96">
        <v>20.337869999999999</v>
      </c>
      <c r="Y138" s="96">
        <v>21.774159999999998</v>
      </c>
      <c r="Z138" s="96">
        <v>22.638625999999999</v>
      </c>
      <c r="AA138" s="96">
        <v>24.054864999999999</v>
      </c>
      <c r="AB138" s="96">
        <v>25.058434999999999</v>
      </c>
      <c r="AC138" s="96">
        <v>26.507874000000001</v>
      </c>
      <c r="AD138" s="96">
        <v>28.123854000000001</v>
      </c>
      <c r="AE138" s="96">
        <v>29.603038999999999</v>
      </c>
      <c r="AF138" s="194">
        <v>7.6999999999999999E-2</v>
      </c>
    </row>
    <row r="139" spans="1:33" x14ac:dyDescent="0.3">
      <c r="A139" s="96" t="s">
        <v>723</v>
      </c>
      <c r="C139" s="96" t="s">
        <v>724</v>
      </c>
    </row>
    <row r="140" spans="1:33" x14ac:dyDescent="0.3">
      <c r="A140" s="96" t="s">
        <v>725</v>
      </c>
      <c r="B140" s="96" t="s">
        <v>726</v>
      </c>
      <c r="C140" s="96" t="s">
        <v>727</v>
      </c>
      <c r="D140" s="96" t="s">
        <v>728</v>
      </c>
      <c r="E140" s="96">
        <v>15.212847</v>
      </c>
      <c r="F140" s="96">
        <v>13.532181</v>
      </c>
      <c r="G140" s="96">
        <v>13.489205</v>
      </c>
      <c r="H140" s="96">
        <v>14.865099000000001</v>
      </c>
      <c r="I140" s="96">
        <v>14.541214</v>
      </c>
      <c r="J140" s="96">
        <v>15.409601</v>
      </c>
      <c r="K140" s="96">
        <v>15.474254999999999</v>
      </c>
      <c r="L140" s="96">
        <v>15.451808</v>
      </c>
      <c r="M140" s="96">
        <v>14.761982</v>
      </c>
      <c r="N140" s="96">
        <v>15.620499000000001</v>
      </c>
      <c r="O140" s="96">
        <v>15.715681999999999</v>
      </c>
      <c r="P140" s="96">
        <v>15.842309999999999</v>
      </c>
      <c r="Q140" s="96">
        <v>15.864656</v>
      </c>
      <c r="R140" s="96">
        <v>15.817774999999999</v>
      </c>
      <c r="S140" s="96">
        <v>15.760135999999999</v>
      </c>
      <c r="T140" s="96">
        <v>15.756599</v>
      </c>
      <c r="U140" s="96">
        <v>15.57333</v>
      </c>
      <c r="V140" s="96">
        <v>15.552039000000001</v>
      </c>
      <c r="W140" s="96">
        <v>15.544919999999999</v>
      </c>
      <c r="X140" s="96">
        <v>15.683457000000001</v>
      </c>
      <c r="Y140" s="96">
        <v>15.734373</v>
      </c>
      <c r="Z140" s="96">
        <v>15.709054999999999</v>
      </c>
      <c r="AA140" s="96">
        <v>15.652008</v>
      </c>
      <c r="AB140" s="96">
        <v>15.621325000000001</v>
      </c>
      <c r="AC140" s="96">
        <v>15.613447000000001</v>
      </c>
      <c r="AD140" s="96">
        <v>15.587831</v>
      </c>
      <c r="AE140" s="96">
        <v>15.603522</v>
      </c>
      <c r="AF140" s="194">
        <v>6.0000000000000001E-3</v>
      </c>
    </row>
    <row r="141" spans="1:33" x14ac:dyDescent="0.3">
      <c r="A141" s="96" t="s">
        <v>729</v>
      </c>
      <c r="B141" s="96" t="s">
        <v>730</v>
      </c>
      <c r="C141" s="96" t="s">
        <v>731</v>
      </c>
      <c r="D141" s="96" t="s">
        <v>728</v>
      </c>
      <c r="E141" s="96">
        <v>55.780425999999999</v>
      </c>
      <c r="F141" s="96">
        <v>49.618000000000002</v>
      </c>
      <c r="G141" s="96">
        <v>49.460433999999999</v>
      </c>
      <c r="H141" s="96">
        <v>54.505370999999997</v>
      </c>
      <c r="I141" s="96">
        <v>53.317813999999998</v>
      </c>
      <c r="J141" s="96">
        <v>56.501877</v>
      </c>
      <c r="K141" s="96">
        <v>56.738956000000002</v>
      </c>
      <c r="L141" s="96">
        <v>56.656619999999997</v>
      </c>
      <c r="M141" s="96">
        <v>54.127288999999998</v>
      </c>
      <c r="N141" s="96">
        <v>57.275154000000001</v>
      </c>
      <c r="O141" s="96">
        <v>57.624184</v>
      </c>
      <c r="P141" s="96">
        <v>58.088481999999999</v>
      </c>
      <c r="Q141" s="96">
        <v>58.170422000000002</v>
      </c>
      <c r="R141" s="96">
        <v>57.998508000000001</v>
      </c>
      <c r="S141" s="96">
        <v>57.787159000000003</v>
      </c>
      <c r="T141" s="96">
        <v>57.774192999999997</v>
      </c>
      <c r="U141" s="96">
        <v>57.102200000000003</v>
      </c>
      <c r="V141" s="96">
        <v>57.024120000000003</v>
      </c>
      <c r="W141" s="96">
        <v>56.998058</v>
      </c>
      <c r="X141" s="96">
        <v>57.506039000000001</v>
      </c>
      <c r="Y141" s="96">
        <v>57.692711000000003</v>
      </c>
      <c r="Z141" s="96">
        <v>57.599845999999999</v>
      </c>
      <c r="AA141" s="96">
        <v>57.390720000000002</v>
      </c>
      <c r="AB141" s="96">
        <v>57.278202</v>
      </c>
      <c r="AC141" s="96">
        <v>57.249290000000002</v>
      </c>
      <c r="AD141" s="96">
        <v>57.155388000000002</v>
      </c>
      <c r="AE141" s="96">
        <v>57.212913999999998</v>
      </c>
      <c r="AF141" s="194">
        <v>6.0000000000000001E-3</v>
      </c>
    </row>
    <row r="142" spans="1:33" x14ac:dyDescent="0.3">
      <c r="A142" s="96" t="s">
        <v>732</v>
      </c>
      <c r="B142" s="96" t="s">
        <v>733</v>
      </c>
      <c r="C142" s="96" t="s">
        <v>734</v>
      </c>
      <c r="D142" s="96" t="s">
        <v>728</v>
      </c>
      <c r="E142" s="96">
        <v>7.1216000000000002E-2</v>
      </c>
      <c r="F142" s="96">
        <v>2.1023E-2</v>
      </c>
      <c r="G142" s="96">
        <v>1.073E-2</v>
      </c>
      <c r="H142" s="96">
        <v>1.7159000000000001E-2</v>
      </c>
      <c r="I142" s="96">
        <v>1.4931E-2</v>
      </c>
      <c r="J142" s="96">
        <v>1.7410999999999999E-2</v>
      </c>
      <c r="K142" s="96">
        <v>1.3480000000000001E-2</v>
      </c>
      <c r="L142" s="96">
        <v>1.6655E-2</v>
      </c>
      <c r="M142" s="96">
        <v>1.1317000000000001E-2</v>
      </c>
      <c r="N142" s="96">
        <v>1.3025999999999999E-2</v>
      </c>
      <c r="O142" s="96">
        <v>1.2696000000000001E-2</v>
      </c>
      <c r="P142" s="96">
        <v>1.3925E-2</v>
      </c>
      <c r="Q142" s="96">
        <v>1.5500999999999999E-2</v>
      </c>
      <c r="R142" s="96">
        <v>1.3609E-2</v>
      </c>
      <c r="S142" s="96">
        <v>1.298E-2</v>
      </c>
      <c r="T142" s="96">
        <v>1.3471E-2</v>
      </c>
      <c r="U142" s="96">
        <v>1.4319999999999999E-2</v>
      </c>
      <c r="V142" s="96">
        <v>1.1690000000000001E-2</v>
      </c>
      <c r="W142" s="96">
        <v>1.243E-2</v>
      </c>
      <c r="X142" s="96">
        <v>1.197E-2</v>
      </c>
      <c r="Y142" s="96">
        <v>1.489E-2</v>
      </c>
      <c r="Z142" s="96">
        <v>1.2671E-2</v>
      </c>
      <c r="AA142" s="96">
        <v>1.3271E-2</v>
      </c>
      <c r="AB142" s="96">
        <v>1.3344E-2</v>
      </c>
      <c r="AC142" s="96">
        <v>1.4145E-2</v>
      </c>
      <c r="AD142" s="96">
        <v>1.3434E-2</v>
      </c>
      <c r="AE142" s="96">
        <v>1.465E-2</v>
      </c>
      <c r="AF142" s="194">
        <v>-1.4E-2</v>
      </c>
    </row>
    <row r="143" spans="1:33" x14ac:dyDescent="0.3">
      <c r="A143" s="96" t="s">
        <v>735</v>
      </c>
      <c r="B143" s="96" t="s">
        <v>736</v>
      </c>
      <c r="C143" s="96" t="s">
        <v>737</v>
      </c>
      <c r="D143" s="96" t="s">
        <v>728</v>
      </c>
      <c r="E143" s="96">
        <v>0.04</v>
      </c>
      <c r="F143" s="96">
        <v>3.7564E-2</v>
      </c>
      <c r="G143" s="96">
        <v>3.4093999999999999E-2</v>
      </c>
      <c r="H143" s="96">
        <v>4.0538999999999999E-2</v>
      </c>
      <c r="I143" s="96">
        <v>3.9634999999999997E-2</v>
      </c>
      <c r="J143" s="96">
        <v>4.3082000000000002E-2</v>
      </c>
      <c r="K143" s="96">
        <v>4.2806999999999998E-2</v>
      </c>
      <c r="L143" s="96">
        <v>4.2603000000000002E-2</v>
      </c>
      <c r="M143" s="96">
        <v>3.8849000000000002E-2</v>
      </c>
      <c r="N143" s="96">
        <v>4.0389000000000001E-2</v>
      </c>
      <c r="O143" s="96">
        <v>4.0045999999999998E-2</v>
      </c>
      <c r="P143" s="96">
        <v>4.1237000000000003E-2</v>
      </c>
      <c r="Q143" s="96">
        <v>4.1328999999999998E-2</v>
      </c>
      <c r="R143" s="96">
        <v>4.1063000000000002E-2</v>
      </c>
      <c r="S143" s="96">
        <v>4.0854000000000001E-2</v>
      </c>
      <c r="T143" s="96">
        <v>4.0732999999999998E-2</v>
      </c>
      <c r="U143" s="96">
        <v>3.9563000000000001E-2</v>
      </c>
      <c r="V143" s="96">
        <v>3.9413999999999998E-2</v>
      </c>
      <c r="W143" s="96">
        <v>3.9469999999999998E-2</v>
      </c>
      <c r="X143" s="96">
        <v>4.0096E-2</v>
      </c>
      <c r="Y143" s="96">
        <v>4.0183999999999997E-2</v>
      </c>
      <c r="Z143" s="96">
        <v>4.0058999999999997E-2</v>
      </c>
      <c r="AA143" s="96">
        <v>4.0304E-2</v>
      </c>
      <c r="AB143" s="96">
        <v>4.0114999999999998E-2</v>
      </c>
      <c r="AC143" s="96">
        <v>4.0090000000000001E-2</v>
      </c>
      <c r="AD143" s="96">
        <v>3.9955999999999998E-2</v>
      </c>
      <c r="AE143" s="96">
        <v>3.9876000000000002E-2</v>
      </c>
      <c r="AF143" s="194">
        <v>2E-3</v>
      </c>
    </row>
    <row r="144" spans="1:33" x14ac:dyDescent="0.3">
      <c r="A144" s="96" t="s">
        <v>738</v>
      </c>
      <c r="B144" s="96" t="s">
        <v>739</v>
      </c>
      <c r="C144" s="96" t="s">
        <v>740</v>
      </c>
      <c r="D144" s="96" t="s">
        <v>741</v>
      </c>
      <c r="E144" s="96">
        <v>0.70968500000000001</v>
      </c>
      <c r="F144" s="96">
        <v>0.66208100000000003</v>
      </c>
      <c r="G144" s="96">
        <v>0.14880199999999999</v>
      </c>
      <c r="H144" s="96">
        <v>0.16694500000000001</v>
      </c>
      <c r="I144" s="96">
        <v>0.165716</v>
      </c>
      <c r="J144" s="96">
        <v>0.17455399999999999</v>
      </c>
      <c r="K144" s="96">
        <v>0.17477699999999999</v>
      </c>
      <c r="L144" s="96">
        <v>0.17524600000000001</v>
      </c>
      <c r="M144" s="96">
        <v>0.16563800000000001</v>
      </c>
      <c r="N144" s="96">
        <v>0.17613899999999999</v>
      </c>
      <c r="O144" s="96">
        <v>0.175514</v>
      </c>
      <c r="P144" s="96">
        <v>0.17801800000000001</v>
      </c>
      <c r="Q144" s="96">
        <v>0.16991100000000001</v>
      </c>
      <c r="R144" s="96">
        <v>0.17729</v>
      </c>
      <c r="S144" s="96">
        <v>0.17408999999999999</v>
      </c>
      <c r="T144" s="96">
        <v>0.17657</v>
      </c>
      <c r="U144" s="96">
        <v>0.16675699999999999</v>
      </c>
      <c r="V144" s="96">
        <v>0.17407900000000001</v>
      </c>
      <c r="W144" s="96">
        <v>0.17174400000000001</v>
      </c>
      <c r="X144" s="96">
        <v>0.17404500000000001</v>
      </c>
      <c r="Y144" s="96">
        <v>0.16461400000000001</v>
      </c>
      <c r="Z144" s="96">
        <v>0.17460999999999999</v>
      </c>
      <c r="AA144" s="96">
        <v>0.16006699999999999</v>
      </c>
      <c r="AB144" s="96">
        <v>0.15279499999999999</v>
      </c>
      <c r="AC144" s="96">
        <v>0.14902299999999999</v>
      </c>
      <c r="AD144" s="96">
        <v>0.15404200000000001</v>
      </c>
      <c r="AE144" s="96">
        <v>0.14563200000000001</v>
      </c>
      <c r="AF144" s="194">
        <v>-5.8999999999999997E-2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S48"/>
  <sheetViews>
    <sheetView zoomScale="85" zoomScaleNormal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N32" sqref="AN32"/>
    </sheetView>
  </sheetViews>
  <sheetFormatPr defaultRowHeight="14.4" x14ac:dyDescent="0.3"/>
  <cols>
    <col min="1" max="1" width="36.33203125" customWidth="1"/>
    <col min="6" max="37" width="0" hidden="1" customWidth="1"/>
    <col min="278" max="361" width="0" hidden="1" customWidth="1"/>
    <col min="363" max="397" width="0" hidden="1" customWidth="1"/>
    <col min="638" max="685" width="0" hidden="1" customWidth="1"/>
  </cols>
  <sheetData>
    <row r="1" spans="1:721" ht="15" x14ac:dyDescent="0.25">
      <c r="B1" s="21" t="s">
        <v>323</v>
      </c>
    </row>
    <row r="3" spans="1:721" ht="15" x14ac:dyDescent="0.25">
      <c r="A3" t="s">
        <v>0</v>
      </c>
      <c r="B3" s="82" t="s">
        <v>332</v>
      </c>
    </row>
    <row r="4" spans="1:721" ht="15" x14ac:dyDescent="0.25">
      <c r="A4" t="s">
        <v>1</v>
      </c>
      <c r="B4" t="s" vm="1">
        <v>2</v>
      </c>
    </row>
    <row r="5" spans="1:721" ht="15" x14ac:dyDescent="0.25">
      <c r="A5" t="s">
        <v>3</v>
      </c>
      <c r="B5" s="44" t="s">
        <v>322</v>
      </c>
    </row>
    <row r="6" spans="1:721" ht="15" x14ac:dyDescent="0.25">
      <c r="A6">
        <v>0</v>
      </c>
      <c r="B6" t="s" vm="2">
        <v>4</v>
      </c>
    </row>
    <row r="7" spans="1:721" ht="15" x14ac:dyDescent="0.25">
      <c r="A7" t="s">
        <v>5</v>
      </c>
      <c r="B7" s="96" t="s" vm="7">
        <v>356</v>
      </c>
    </row>
    <row r="10" spans="1:721" s="21" customFormat="1" ht="15" x14ac:dyDescent="0.25">
      <c r="B10" s="21" t="s">
        <v>6</v>
      </c>
      <c r="MX10" s="21" t="s">
        <v>7</v>
      </c>
    </row>
    <row r="11" spans="1:721" s="25" customFormat="1" ht="15" x14ac:dyDescent="0.25">
      <c r="Z11" s="25" t="s">
        <v>8</v>
      </c>
      <c r="AA11" s="25" t="s">
        <v>9</v>
      </c>
      <c r="AB11" s="25" t="s">
        <v>10</v>
      </c>
      <c r="AC11" s="25" t="s">
        <v>11</v>
      </c>
      <c r="AD11" s="25" t="s">
        <v>12</v>
      </c>
      <c r="AE11" s="25" t="s">
        <v>13</v>
      </c>
      <c r="AF11" s="25" t="s">
        <v>14</v>
      </c>
      <c r="AG11" s="25" t="s">
        <v>15</v>
      </c>
      <c r="AH11" s="25" t="s">
        <v>16</v>
      </c>
      <c r="AI11" s="25" t="s">
        <v>17</v>
      </c>
      <c r="AJ11" s="25" t="s">
        <v>18</v>
      </c>
      <c r="AK11" s="25" t="s">
        <v>19</v>
      </c>
      <c r="AL11" s="25" t="s">
        <v>20</v>
      </c>
      <c r="AM11" s="25" t="s">
        <v>21</v>
      </c>
      <c r="AN11" s="25" t="s">
        <v>22</v>
      </c>
      <c r="AO11" s="25" t="s">
        <v>23</v>
      </c>
      <c r="AP11" s="25" t="s">
        <v>24</v>
      </c>
      <c r="AQ11" s="25" t="s">
        <v>25</v>
      </c>
      <c r="AR11" s="25" t="s">
        <v>26</v>
      </c>
      <c r="AS11" s="25" t="s">
        <v>27</v>
      </c>
      <c r="AT11" s="25" t="s">
        <v>28</v>
      </c>
      <c r="AU11" s="25" t="s">
        <v>29</v>
      </c>
      <c r="AV11" s="25" t="s">
        <v>30</v>
      </c>
      <c r="AW11" s="25" t="s">
        <v>31</v>
      </c>
      <c r="AX11" s="25" t="s">
        <v>32</v>
      </c>
      <c r="AY11" s="25" t="s">
        <v>33</v>
      </c>
      <c r="AZ11" s="25" t="s">
        <v>34</v>
      </c>
      <c r="BA11" s="25" t="s">
        <v>35</v>
      </c>
      <c r="BB11" s="25" t="s">
        <v>36</v>
      </c>
      <c r="BC11" s="25" t="s">
        <v>37</v>
      </c>
      <c r="BD11" s="25" t="s">
        <v>38</v>
      </c>
      <c r="BE11" s="25" t="s">
        <v>39</v>
      </c>
      <c r="BF11" s="25" t="s">
        <v>40</v>
      </c>
      <c r="BG11" s="25" t="s">
        <v>41</v>
      </c>
      <c r="BH11" s="25" t="s">
        <v>42</v>
      </c>
      <c r="BI11" s="25" t="s">
        <v>43</v>
      </c>
      <c r="BJ11" s="25" t="s">
        <v>44</v>
      </c>
      <c r="BK11" s="25" t="s">
        <v>45</v>
      </c>
      <c r="BL11" s="25" t="s">
        <v>46</v>
      </c>
      <c r="BM11" s="25" t="s">
        <v>47</v>
      </c>
      <c r="BN11" s="25" t="s">
        <v>48</v>
      </c>
      <c r="BO11" s="25" t="s">
        <v>49</v>
      </c>
      <c r="BP11" s="25" t="s">
        <v>50</v>
      </c>
      <c r="BQ11" s="25" t="s">
        <v>51</v>
      </c>
      <c r="BR11" s="25" t="s">
        <v>52</v>
      </c>
      <c r="BS11" s="25" t="s">
        <v>53</v>
      </c>
      <c r="BT11" s="25" t="s">
        <v>54</v>
      </c>
      <c r="BU11" s="25" t="s">
        <v>55</v>
      </c>
      <c r="BV11" s="25" t="s">
        <v>56</v>
      </c>
      <c r="BW11" s="25" t="s">
        <v>57</v>
      </c>
      <c r="BX11" s="25" t="s">
        <v>58</v>
      </c>
      <c r="BY11" s="25" t="s">
        <v>59</v>
      </c>
      <c r="BZ11" s="25" t="s">
        <v>60</v>
      </c>
      <c r="CA11" s="25" t="s">
        <v>61</v>
      </c>
      <c r="CB11" s="25" t="s">
        <v>62</v>
      </c>
      <c r="CC11" s="25" t="s">
        <v>63</v>
      </c>
      <c r="CD11" s="25" t="s">
        <v>64</v>
      </c>
      <c r="CE11" s="25" t="s">
        <v>65</v>
      </c>
      <c r="CF11" s="25" t="s">
        <v>66</v>
      </c>
      <c r="CG11" s="25" t="s">
        <v>67</v>
      </c>
      <c r="CH11" s="25" t="s">
        <v>68</v>
      </c>
      <c r="CI11" s="25" t="s">
        <v>69</v>
      </c>
      <c r="CJ11" s="25" t="s">
        <v>70</v>
      </c>
      <c r="CK11" s="25" t="s">
        <v>71</v>
      </c>
      <c r="CL11" s="25" t="s">
        <v>72</v>
      </c>
      <c r="CM11" s="25" t="s">
        <v>73</v>
      </c>
      <c r="CN11" s="25" t="s">
        <v>74</v>
      </c>
      <c r="CO11" s="25" t="s">
        <v>75</v>
      </c>
      <c r="CP11" s="25" t="s">
        <v>76</v>
      </c>
      <c r="CQ11" s="25" t="s">
        <v>77</v>
      </c>
      <c r="CR11" s="25" t="s">
        <v>78</v>
      </c>
      <c r="CS11" s="25" t="s">
        <v>79</v>
      </c>
      <c r="CT11" s="25" t="s">
        <v>80</v>
      </c>
      <c r="CU11" s="25" t="s">
        <v>81</v>
      </c>
      <c r="CV11" s="25" t="s">
        <v>82</v>
      </c>
      <c r="CW11" s="25" t="s">
        <v>83</v>
      </c>
      <c r="CX11" s="25" t="s">
        <v>84</v>
      </c>
      <c r="CY11" s="25" t="s">
        <v>85</v>
      </c>
      <c r="CZ11" s="25" t="s">
        <v>86</v>
      </c>
      <c r="DA11" s="25" t="s">
        <v>87</v>
      </c>
      <c r="DB11" s="25" t="s">
        <v>88</v>
      </c>
      <c r="DC11" s="25" t="s">
        <v>89</v>
      </c>
      <c r="DD11" s="25" t="s">
        <v>90</v>
      </c>
      <c r="DE11" s="25" t="s">
        <v>91</v>
      </c>
      <c r="DF11" s="25" t="s">
        <v>92</v>
      </c>
      <c r="DG11" s="25" t="s">
        <v>93</v>
      </c>
      <c r="DH11" s="25" t="s">
        <v>94</v>
      </c>
      <c r="DI11" s="25" t="s">
        <v>95</v>
      </c>
      <c r="DJ11" s="25" t="s">
        <v>96</v>
      </c>
      <c r="DK11" s="25" t="s">
        <v>97</v>
      </c>
      <c r="DL11" s="25" t="s">
        <v>98</v>
      </c>
      <c r="DM11" s="25" t="s">
        <v>99</v>
      </c>
      <c r="DN11" s="25" t="s">
        <v>100</v>
      </c>
      <c r="DO11" s="25" t="s">
        <v>101</v>
      </c>
      <c r="DP11" s="25" t="s">
        <v>102</v>
      </c>
      <c r="DQ11" s="25" t="s">
        <v>103</v>
      </c>
      <c r="DR11" s="25" t="s">
        <v>104</v>
      </c>
      <c r="DS11" s="25" t="s">
        <v>105</v>
      </c>
      <c r="DT11" s="25" t="s">
        <v>106</v>
      </c>
      <c r="DU11" s="25" t="s">
        <v>107</v>
      </c>
      <c r="DV11" s="25" t="s">
        <v>108</v>
      </c>
      <c r="DW11" s="25" t="s">
        <v>109</v>
      </c>
      <c r="DX11" s="25" t="s">
        <v>110</v>
      </c>
      <c r="DY11" s="25" t="s">
        <v>111</v>
      </c>
      <c r="DZ11" s="25" t="s">
        <v>112</v>
      </c>
      <c r="EA11" s="25" t="s">
        <v>113</v>
      </c>
      <c r="EB11" s="25" t="s">
        <v>114</v>
      </c>
      <c r="EC11" s="25" t="s">
        <v>115</v>
      </c>
      <c r="ED11" s="25" t="s">
        <v>116</v>
      </c>
      <c r="EE11" s="25" t="s">
        <v>117</v>
      </c>
      <c r="EF11" s="25" t="s">
        <v>118</v>
      </c>
      <c r="EG11" s="25" t="s">
        <v>119</v>
      </c>
      <c r="EH11" s="25" t="s">
        <v>120</v>
      </c>
      <c r="EI11" s="25" t="s">
        <v>121</v>
      </c>
      <c r="EJ11" s="25" t="s">
        <v>122</v>
      </c>
      <c r="EK11" s="25" t="s">
        <v>123</v>
      </c>
      <c r="EL11" s="25" t="s">
        <v>124</v>
      </c>
      <c r="EM11" s="25" t="s">
        <v>125</v>
      </c>
      <c r="EN11" s="25" t="s">
        <v>126</v>
      </c>
      <c r="EO11" s="25" t="s">
        <v>127</v>
      </c>
      <c r="EP11" s="25" t="s">
        <v>128</v>
      </c>
      <c r="EQ11" s="25" t="s">
        <v>129</v>
      </c>
      <c r="ER11" s="25" t="s">
        <v>130</v>
      </c>
      <c r="ES11" s="25" t="s">
        <v>131</v>
      </c>
      <c r="ET11" s="25" t="s">
        <v>132</v>
      </c>
      <c r="EU11" s="25" t="s">
        <v>133</v>
      </c>
      <c r="EV11" s="25" t="s">
        <v>134</v>
      </c>
      <c r="EW11" s="25" t="s">
        <v>135</v>
      </c>
      <c r="EX11" s="25" t="s">
        <v>136</v>
      </c>
      <c r="EY11" s="25" t="s">
        <v>137</v>
      </c>
      <c r="EZ11" s="25" t="s">
        <v>138</v>
      </c>
      <c r="FA11" s="25" t="s">
        <v>139</v>
      </c>
      <c r="FB11" s="25" t="s">
        <v>140</v>
      </c>
      <c r="FC11" s="25" t="s">
        <v>141</v>
      </c>
      <c r="FD11" s="25" t="s">
        <v>142</v>
      </c>
      <c r="FE11" s="25" t="s">
        <v>143</v>
      </c>
      <c r="FF11" s="25" t="s">
        <v>144</v>
      </c>
      <c r="FG11" s="25" t="s">
        <v>145</v>
      </c>
      <c r="FH11" s="25" t="s">
        <v>146</v>
      </c>
      <c r="FI11" s="25" t="s">
        <v>147</v>
      </c>
      <c r="FJ11" s="25" t="s">
        <v>148</v>
      </c>
      <c r="FK11" s="25" t="s">
        <v>149</v>
      </c>
      <c r="FL11" s="25" t="s">
        <v>150</v>
      </c>
      <c r="FM11" s="25" t="s">
        <v>151</v>
      </c>
      <c r="FN11" s="25" t="s">
        <v>152</v>
      </c>
      <c r="FO11" s="25" t="s">
        <v>153</v>
      </c>
      <c r="FP11" s="25" t="s">
        <v>154</v>
      </c>
      <c r="FQ11" s="25" t="s">
        <v>155</v>
      </c>
      <c r="FR11" s="25" t="s">
        <v>156</v>
      </c>
      <c r="FS11" s="25" t="s">
        <v>157</v>
      </c>
      <c r="FT11" s="25" t="s">
        <v>158</v>
      </c>
      <c r="FU11" s="25" t="s">
        <v>159</v>
      </c>
      <c r="FV11" s="25" t="s">
        <v>160</v>
      </c>
      <c r="FW11" s="25" t="s">
        <v>161</v>
      </c>
      <c r="FX11" s="25" t="s">
        <v>162</v>
      </c>
      <c r="FY11" s="25" t="s">
        <v>163</v>
      </c>
      <c r="FZ11" s="25" t="s">
        <v>164</v>
      </c>
      <c r="GA11" s="25" t="s">
        <v>165</v>
      </c>
      <c r="GB11" s="25" t="s">
        <v>166</v>
      </c>
      <c r="GC11" s="25" t="s">
        <v>167</v>
      </c>
      <c r="GD11" s="25" t="s">
        <v>168</v>
      </c>
      <c r="GE11" s="25" t="s">
        <v>169</v>
      </c>
      <c r="GF11" s="25" t="s">
        <v>170</v>
      </c>
      <c r="GG11" s="25" t="s">
        <v>171</v>
      </c>
      <c r="GH11" s="25" t="s">
        <v>172</v>
      </c>
      <c r="GI11" s="25" t="s">
        <v>173</v>
      </c>
      <c r="GJ11" s="25" t="s">
        <v>174</v>
      </c>
      <c r="GK11" s="25" t="s">
        <v>175</v>
      </c>
      <c r="GL11" s="25" t="s">
        <v>176</v>
      </c>
      <c r="GM11" s="25" t="s">
        <v>177</v>
      </c>
      <c r="GN11" s="25" t="s">
        <v>178</v>
      </c>
      <c r="GO11" s="25" t="s">
        <v>179</v>
      </c>
      <c r="GP11" s="25" t="s">
        <v>180</v>
      </c>
      <c r="GQ11" s="25" t="s">
        <v>181</v>
      </c>
      <c r="GR11" s="25" t="s">
        <v>182</v>
      </c>
      <c r="GS11" s="25" t="s">
        <v>183</v>
      </c>
      <c r="GT11" s="25" t="s">
        <v>184</v>
      </c>
      <c r="GU11" s="25" t="s">
        <v>185</v>
      </c>
      <c r="GV11" s="25" t="s">
        <v>186</v>
      </c>
      <c r="GW11" s="25" t="s">
        <v>187</v>
      </c>
      <c r="GX11" s="25" t="s">
        <v>188</v>
      </c>
      <c r="GY11" s="25" t="s">
        <v>189</v>
      </c>
      <c r="GZ11" s="25" t="s">
        <v>190</v>
      </c>
      <c r="HA11" s="25" t="s">
        <v>191</v>
      </c>
      <c r="HB11" s="25" t="s">
        <v>192</v>
      </c>
      <c r="HC11" s="25" t="s">
        <v>193</v>
      </c>
      <c r="HD11" s="25" t="s">
        <v>194</v>
      </c>
      <c r="HE11" s="25" t="s">
        <v>195</v>
      </c>
      <c r="HF11" s="25" t="s">
        <v>196</v>
      </c>
      <c r="HG11" s="25" t="s">
        <v>197</v>
      </c>
      <c r="HH11" s="25" t="s">
        <v>198</v>
      </c>
      <c r="HI11" s="25" t="s">
        <v>199</v>
      </c>
      <c r="HJ11" s="25" t="s">
        <v>200</v>
      </c>
      <c r="HK11" s="25" t="s">
        <v>201</v>
      </c>
      <c r="HL11" s="25" t="s">
        <v>202</v>
      </c>
      <c r="HM11" s="25" t="s">
        <v>203</v>
      </c>
      <c r="HN11" s="25" t="s">
        <v>204</v>
      </c>
      <c r="HO11" s="25" t="s">
        <v>205</v>
      </c>
      <c r="HP11" s="25" t="s">
        <v>206</v>
      </c>
      <c r="HQ11" s="25" t="s">
        <v>207</v>
      </c>
      <c r="HR11" s="25" t="s">
        <v>208</v>
      </c>
      <c r="HS11" s="25" t="s">
        <v>209</v>
      </c>
      <c r="HT11" s="25" t="s">
        <v>210</v>
      </c>
      <c r="HU11" s="25" t="s">
        <v>211</v>
      </c>
      <c r="HV11" s="25" t="s">
        <v>212</v>
      </c>
      <c r="HW11" s="25" t="s">
        <v>213</v>
      </c>
      <c r="HX11" s="25" t="s">
        <v>214</v>
      </c>
      <c r="HY11" s="25" t="s">
        <v>215</v>
      </c>
      <c r="HZ11" s="25" t="s">
        <v>216</v>
      </c>
      <c r="IA11" s="25" t="s">
        <v>217</v>
      </c>
      <c r="IB11" s="25" t="s">
        <v>218</v>
      </c>
      <c r="IC11" s="25" t="s">
        <v>219</v>
      </c>
      <c r="ID11" s="25" t="s">
        <v>220</v>
      </c>
      <c r="IE11" s="25" t="s">
        <v>221</v>
      </c>
      <c r="IF11" s="25" t="s">
        <v>222</v>
      </c>
      <c r="IG11" s="25" t="s">
        <v>223</v>
      </c>
      <c r="IH11" s="25" t="s">
        <v>224</v>
      </c>
      <c r="II11" s="25" t="s">
        <v>225</v>
      </c>
      <c r="IJ11" s="25" t="s">
        <v>226</v>
      </c>
      <c r="IK11" s="25" t="s">
        <v>227</v>
      </c>
      <c r="IL11" s="25" t="s">
        <v>228</v>
      </c>
      <c r="IM11" s="25" t="s">
        <v>229</v>
      </c>
      <c r="IN11" s="25" t="s">
        <v>230</v>
      </c>
      <c r="IO11" s="25" t="s">
        <v>231</v>
      </c>
      <c r="IP11" s="25" t="s">
        <v>232</v>
      </c>
      <c r="IQ11" s="25" t="s">
        <v>233</v>
      </c>
      <c r="IR11" s="25" t="s">
        <v>234</v>
      </c>
      <c r="IS11" s="25" t="s">
        <v>235</v>
      </c>
      <c r="IT11" s="25" t="s">
        <v>236</v>
      </c>
      <c r="IU11" s="25" t="s">
        <v>237</v>
      </c>
      <c r="IV11" s="25" t="s">
        <v>238</v>
      </c>
      <c r="IW11" s="25" t="s">
        <v>239</v>
      </c>
      <c r="IX11" s="25" t="s">
        <v>240</v>
      </c>
      <c r="IY11" s="25" t="s">
        <v>241</v>
      </c>
      <c r="IZ11" s="25" t="s">
        <v>242</v>
      </c>
      <c r="JA11" s="25" t="s">
        <v>243</v>
      </c>
      <c r="JB11" s="25" t="s">
        <v>244</v>
      </c>
      <c r="JC11" s="25" t="s">
        <v>245</v>
      </c>
      <c r="JD11" s="25" t="s">
        <v>246</v>
      </c>
      <c r="JE11" s="25" t="s">
        <v>247</v>
      </c>
      <c r="JF11" s="25" t="s">
        <v>248</v>
      </c>
      <c r="JG11" s="25" t="s">
        <v>249</v>
      </c>
      <c r="JH11" s="25" t="s">
        <v>250</v>
      </c>
      <c r="JI11" s="25" t="s">
        <v>251</v>
      </c>
      <c r="JJ11" s="25" t="s">
        <v>252</v>
      </c>
      <c r="JK11" s="25" t="s">
        <v>253</v>
      </c>
      <c r="JL11" s="25" t="s">
        <v>254</v>
      </c>
      <c r="JM11" s="25" t="s">
        <v>255</v>
      </c>
      <c r="JN11" s="25" t="s">
        <v>256</v>
      </c>
      <c r="JO11" s="25" t="s">
        <v>257</v>
      </c>
      <c r="JP11" s="25" t="s">
        <v>258</v>
      </c>
      <c r="JQ11" s="25" t="s">
        <v>259</v>
      </c>
      <c r="JR11" s="25" t="s">
        <v>248</v>
      </c>
      <c r="JS11" s="25" t="s">
        <v>249</v>
      </c>
      <c r="JT11" s="25" t="s">
        <v>250</v>
      </c>
      <c r="JU11" s="25" t="s">
        <v>251</v>
      </c>
      <c r="JV11" s="25" t="s">
        <v>252</v>
      </c>
      <c r="JW11" s="25" t="s">
        <v>253</v>
      </c>
      <c r="JX11" s="25" t="s">
        <v>254</v>
      </c>
      <c r="JY11" s="25" t="s">
        <v>255</v>
      </c>
      <c r="JZ11" s="25" t="s">
        <v>256</v>
      </c>
      <c r="KA11" s="25" t="s">
        <v>257</v>
      </c>
      <c r="KB11" s="25" t="s">
        <v>258</v>
      </c>
      <c r="KC11" s="25" t="s">
        <v>259</v>
      </c>
      <c r="KD11" s="25" t="s">
        <v>260</v>
      </c>
      <c r="KE11" s="25" t="s">
        <v>261</v>
      </c>
      <c r="KF11" s="25" t="s">
        <v>262</v>
      </c>
      <c r="KG11" s="25" t="s">
        <v>263</v>
      </c>
      <c r="KH11" s="25" t="s">
        <v>264</v>
      </c>
      <c r="KI11" s="25" t="s">
        <v>265</v>
      </c>
      <c r="KJ11" s="25" t="s">
        <v>266</v>
      </c>
      <c r="KK11" s="25" t="s">
        <v>267</v>
      </c>
      <c r="KL11" s="25" t="s">
        <v>268</v>
      </c>
      <c r="KM11" s="25" t="s">
        <v>269</v>
      </c>
      <c r="KN11" s="25" t="s">
        <v>270</v>
      </c>
      <c r="KO11" s="25" t="s">
        <v>271</v>
      </c>
      <c r="KP11" s="25" t="s">
        <v>272</v>
      </c>
      <c r="KQ11" s="25" t="s">
        <v>273</v>
      </c>
      <c r="KR11" s="25" t="s">
        <v>274</v>
      </c>
      <c r="KS11" s="25" t="s">
        <v>275</v>
      </c>
      <c r="KT11" s="25" t="s">
        <v>276</v>
      </c>
      <c r="KU11" s="25" t="s">
        <v>277</v>
      </c>
      <c r="KV11" s="25" t="s">
        <v>278</v>
      </c>
      <c r="KW11" s="25" t="s">
        <v>279</v>
      </c>
      <c r="KX11" s="25" t="s">
        <v>280</v>
      </c>
      <c r="KY11" s="25" t="s">
        <v>281</v>
      </c>
      <c r="KZ11" s="25" t="s">
        <v>282</v>
      </c>
      <c r="LA11" s="25" t="s">
        <v>283</v>
      </c>
      <c r="LB11" s="25" t="s">
        <v>284</v>
      </c>
      <c r="LC11" s="25" t="s">
        <v>285</v>
      </c>
      <c r="LD11" s="25" t="s">
        <v>286</v>
      </c>
      <c r="LE11" s="25" t="s">
        <v>287</v>
      </c>
      <c r="LF11" s="25" t="s">
        <v>288</v>
      </c>
      <c r="LG11" s="25" t="s">
        <v>289</v>
      </c>
      <c r="LH11" s="25" t="s">
        <v>290</v>
      </c>
      <c r="LI11" s="25" t="s">
        <v>291</v>
      </c>
      <c r="LJ11" s="25" t="s">
        <v>292</v>
      </c>
      <c r="LK11" s="25" t="s">
        <v>293</v>
      </c>
      <c r="LL11" s="25" t="s">
        <v>294</v>
      </c>
      <c r="LM11" s="25" t="s">
        <v>295</v>
      </c>
      <c r="NV11" s="25" t="s">
        <v>8</v>
      </c>
      <c r="NW11" s="25" t="s">
        <v>9</v>
      </c>
      <c r="NX11" s="25" t="s">
        <v>10</v>
      </c>
      <c r="NY11" s="25" t="s">
        <v>11</v>
      </c>
      <c r="NZ11" s="25" t="s">
        <v>12</v>
      </c>
      <c r="OA11" s="25" t="s">
        <v>13</v>
      </c>
      <c r="OB11" s="25" t="s">
        <v>14</v>
      </c>
      <c r="OC11" s="25" t="s">
        <v>15</v>
      </c>
      <c r="OD11" s="25" t="s">
        <v>16</v>
      </c>
      <c r="OE11" s="25" t="s">
        <v>17</v>
      </c>
      <c r="OF11" s="25" t="s">
        <v>18</v>
      </c>
      <c r="OG11" s="25" t="s">
        <v>19</v>
      </c>
      <c r="OH11" s="25" t="s">
        <v>20</v>
      </c>
      <c r="OI11" s="25" t="s">
        <v>21</v>
      </c>
      <c r="OJ11" s="25" t="s">
        <v>22</v>
      </c>
      <c r="OK11" s="25" t="s">
        <v>23</v>
      </c>
      <c r="OL11" s="25" t="s">
        <v>24</v>
      </c>
      <c r="OM11" s="25" t="s">
        <v>25</v>
      </c>
      <c r="ON11" s="25" t="s">
        <v>26</v>
      </c>
      <c r="OO11" s="25" t="s">
        <v>27</v>
      </c>
      <c r="OP11" s="25" t="s">
        <v>28</v>
      </c>
      <c r="OQ11" s="25" t="s">
        <v>29</v>
      </c>
      <c r="OR11" s="25" t="s">
        <v>30</v>
      </c>
      <c r="OS11" s="25" t="s">
        <v>31</v>
      </c>
      <c r="OT11" s="25" t="s">
        <v>32</v>
      </c>
      <c r="OU11" s="25" t="s">
        <v>33</v>
      </c>
      <c r="OV11" s="25" t="s">
        <v>34</v>
      </c>
      <c r="OW11" s="25" t="s">
        <v>35</v>
      </c>
      <c r="OX11" s="25" t="s">
        <v>36</v>
      </c>
      <c r="OY11" s="25" t="s">
        <v>37</v>
      </c>
      <c r="OZ11" s="25" t="s">
        <v>38</v>
      </c>
      <c r="PA11" s="25" t="s">
        <v>39</v>
      </c>
      <c r="PB11" s="25" t="s">
        <v>40</v>
      </c>
      <c r="PC11" s="25" t="s">
        <v>41</v>
      </c>
      <c r="PD11" s="25" t="s">
        <v>42</v>
      </c>
      <c r="PE11" s="25" t="s">
        <v>43</v>
      </c>
      <c r="PF11" s="25" t="s">
        <v>44</v>
      </c>
      <c r="PG11" s="25" t="s">
        <v>45</v>
      </c>
      <c r="PH11" s="25" t="s">
        <v>46</v>
      </c>
      <c r="PI11" s="25" t="s">
        <v>47</v>
      </c>
      <c r="PJ11" s="25" t="s">
        <v>48</v>
      </c>
      <c r="PK11" s="25" t="s">
        <v>49</v>
      </c>
      <c r="PL11" s="25" t="s">
        <v>50</v>
      </c>
      <c r="PM11" s="25" t="s">
        <v>51</v>
      </c>
      <c r="PN11" s="25" t="s">
        <v>52</v>
      </c>
      <c r="PO11" s="25" t="s">
        <v>53</v>
      </c>
      <c r="PP11" s="25" t="s">
        <v>54</v>
      </c>
      <c r="PQ11" s="25" t="s">
        <v>55</v>
      </c>
      <c r="PR11" s="25" t="s">
        <v>56</v>
      </c>
      <c r="PS11" s="25" t="s">
        <v>57</v>
      </c>
      <c r="PT11" s="25" t="s">
        <v>58</v>
      </c>
      <c r="PU11" s="25" t="s">
        <v>59</v>
      </c>
      <c r="PV11" s="25" t="s">
        <v>60</v>
      </c>
      <c r="PW11" s="25" t="s">
        <v>61</v>
      </c>
      <c r="PX11" s="25" t="s">
        <v>62</v>
      </c>
      <c r="PY11" s="25" t="s">
        <v>63</v>
      </c>
      <c r="PZ11" s="25" t="s">
        <v>64</v>
      </c>
      <c r="QA11" s="25" t="s">
        <v>65</v>
      </c>
      <c r="QB11" s="25" t="s">
        <v>66</v>
      </c>
      <c r="QC11" s="25" t="s">
        <v>67</v>
      </c>
      <c r="QD11" s="25" t="s">
        <v>68</v>
      </c>
      <c r="QE11" s="25" t="s">
        <v>69</v>
      </c>
      <c r="QF11" s="25" t="s">
        <v>70</v>
      </c>
      <c r="QG11" s="25" t="s">
        <v>71</v>
      </c>
      <c r="QH11" s="25" t="s">
        <v>72</v>
      </c>
      <c r="QI11" s="25" t="s">
        <v>73</v>
      </c>
      <c r="QJ11" s="25" t="s">
        <v>74</v>
      </c>
      <c r="QK11" s="25" t="s">
        <v>75</v>
      </c>
      <c r="QL11" s="25" t="s">
        <v>76</v>
      </c>
      <c r="QM11" s="25" t="s">
        <v>77</v>
      </c>
      <c r="QN11" s="25" t="s">
        <v>78</v>
      </c>
      <c r="QO11" s="25" t="s">
        <v>79</v>
      </c>
      <c r="QP11" s="25" t="s">
        <v>80</v>
      </c>
      <c r="QQ11" s="25" t="s">
        <v>81</v>
      </c>
      <c r="QR11" s="25" t="s">
        <v>82</v>
      </c>
      <c r="QS11" s="25" t="s">
        <v>83</v>
      </c>
      <c r="QT11" s="25" t="s">
        <v>84</v>
      </c>
      <c r="QU11" s="25" t="s">
        <v>85</v>
      </c>
      <c r="QV11" s="25" t="s">
        <v>86</v>
      </c>
      <c r="QW11" s="25" t="s">
        <v>87</v>
      </c>
      <c r="QX11" s="25" t="s">
        <v>88</v>
      </c>
      <c r="QY11" s="25" t="s">
        <v>89</v>
      </c>
      <c r="QZ11" s="25" t="s">
        <v>90</v>
      </c>
      <c r="RA11" s="25" t="s">
        <v>91</v>
      </c>
      <c r="RB11" s="25" t="s">
        <v>92</v>
      </c>
      <c r="RC11" s="25" t="s">
        <v>93</v>
      </c>
      <c r="RD11" s="25" t="s">
        <v>94</v>
      </c>
      <c r="RE11" s="25" t="s">
        <v>95</v>
      </c>
      <c r="RF11" s="25" t="s">
        <v>96</v>
      </c>
      <c r="RG11" s="25" t="s">
        <v>97</v>
      </c>
      <c r="RH11" s="25" t="s">
        <v>98</v>
      </c>
      <c r="RI11" s="25" t="s">
        <v>99</v>
      </c>
      <c r="RJ11" s="25" t="s">
        <v>100</v>
      </c>
      <c r="RK11" s="25" t="s">
        <v>101</v>
      </c>
      <c r="RL11" s="25" t="s">
        <v>102</v>
      </c>
      <c r="RM11" s="25" t="s">
        <v>103</v>
      </c>
      <c r="RN11" s="25" t="s">
        <v>104</v>
      </c>
      <c r="RO11" s="25" t="s">
        <v>105</v>
      </c>
      <c r="RP11" s="25" t="s">
        <v>106</v>
      </c>
      <c r="RQ11" s="25" t="s">
        <v>107</v>
      </c>
      <c r="RR11" s="25" t="s">
        <v>108</v>
      </c>
      <c r="RS11" s="25" t="s">
        <v>109</v>
      </c>
      <c r="RT11" s="25" t="s">
        <v>110</v>
      </c>
      <c r="RU11" s="25" t="s">
        <v>111</v>
      </c>
      <c r="RV11" s="25" t="s">
        <v>112</v>
      </c>
      <c r="RW11" s="25" t="s">
        <v>113</v>
      </c>
      <c r="RX11" s="25" t="s">
        <v>114</v>
      </c>
      <c r="RY11" s="25" t="s">
        <v>115</v>
      </c>
      <c r="RZ11" s="25" t="s">
        <v>116</v>
      </c>
      <c r="SA11" s="25" t="s">
        <v>117</v>
      </c>
      <c r="SB11" s="25" t="s">
        <v>118</v>
      </c>
      <c r="SC11" s="25" t="s">
        <v>119</v>
      </c>
      <c r="SD11" s="25" t="s">
        <v>120</v>
      </c>
      <c r="SE11" s="25" t="s">
        <v>121</v>
      </c>
      <c r="SF11" s="25" t="s">
        <v>122</v>
      </c>
      <c r="SG11" s="25" t="s">
        <v>123</v>
      </c>
      <c r="SH11" s="25" t="s">
        <v>124</v>
      </c>
      <c r="SI11" s="25" t="s">
        <v>125</v>
      </c>
      <c r="SJ11" s="25" t="s">
        <v>126</v>
      </c>
      <c r="SK11" s="25" t="s">
        <v>127</v>
      </c>
      <c r="SL11" s="25" t="s">
        <v>128</v>
      </c>
      <c r="SM11" s="25" t="s">
        <v>129</v>
      </c>
      <c r="SN11" s="25" t="s">
        <v>130</v>
      </c>
      <c r="SO11" s="25" t="s">
        <v>131</v>
      </c>
      <c r="SP11" s="25" t="s">
        <v>132</v>
      </c>
      <c r="SQ11" s="25" t="s">
        <v>133</v>
      </c>
      <c r="SR11" s="25" t="s">
        <v>134</v>
      </c>
      <c r="SS11" s="25" t="s">
        <v>135</v>
      </c>
      <c r="ST11" s="25" t="s">
        <v>136</v>
      </c>
      <c r="SU11" s="25" t="s">
        <v>137</v>
      </c>
      <c r="SV11" s="25" t="s">
        <v>138</v>
      </c>
      <c r="SW11" s="25" t="s">
        <v>139</v>
      </c>
      <c r="SX11" s="25" t="s">
        <v>140</v>
      </c>
      <c r="SY11" s="25" t="s">
        <v>141</v>
      </c>
      <c r="SZ11" s="25" t="s">
        <v>142</v>
      </c>
      <c r="TA11" s="25" t="s">
        <v>143</v>
      </c>
      <c r="TB11" s="25" t="s">
        <v>144</v>
      </c>
      <c r="TC11" s="25" t="s">
        <v>145</v>
      </c>
      <c r="TD11" s="25" t="s">
        <v>146</v>
      </c>
      <c r="TE11" s="25" t="s">
        <v>147</v>
      </c>
      <c r="TF11" s="25" t="s">
        <v>148</v>
      </c>
      <c r="TG11" s="25" t="s">
        <v>149</v>
      </c>
      <c r="TH11" s="25" t="s">
        <v>150</v>
      </c>
      <c r="TI11" s="25" t="s">
        <v>151</v>
      </c>
      <c r="TJ11" s="25" t="s">
        <v>152</v>
      </c>
      <c r="TK11" s="25" t="s">
        <v>153</v>
      </c>
      <c r="TL11" s="25" t="s">
        <v>154</v>
      </c>
      <c r="TM11" s="25" t="s">
        <v>155</v>
      </c>
      <c r="TN11" s="25" t="s">
        <v>156</v>
      </c>
      <c r="TO11" s="25" t="s">
        <v>157</v>
      </c>
      <c r="TP11" s="25" t="s">
        <v>158</v>
      </c>
      <c r="TQ11" s="25" t="s">
        <v>159</v>
      </c>
      <c r="TR11" s="25" t="s">
        <v>160</v>
      </c>
      <c r="TS11" s="25" t="s">
        <v>161</v>
      </c>
      <c r="TT11" s="25" t="s">
        <v>162</v>
      </c>
      <c r="TU11" s="25" t="s">
        <v>163</v>
      </c>
      <c r="TV11" s="25" t="s">
        <v>164</v>
      </c>
      <c r="TW11" s="25" t="s">
        <v>165</v>
      </c>
      <c r="TX11" s="25" t="s">
        <v>166</v>
      </c>
      <c r="TY11" s="25" t="s">
        <v>167</v>
      </c>
      <c r="TZ11" s="25" t="s">
        <v>168</v>
      </c>
      <c r="UA11" s="25" t="s">
        <v>169</v>
      </c>
      <c r="UB11" s="25" t="s">
        <v>170</v>
      </c>
      <c r="UC11" s="25" t="s">
        <v>171</v>
      </c>
      <c r="UD11" s="25" t="s">
        <v>172</v>
      </c>
      <c r="UE11" s="25" t="s">
        <v>173</v>
      </c>
      <c r="UF11" s="25" t="s">
        <v>174</v>
      </c>
      <c r="UG11" s="25" t="s">
        <v>175</v>
      </c>
      <c r="UH11" s="25" t="s">
        <v>176</v>
      </c>
      <c r="UI11" s="25" t="s">
        <v>177</v>
      </c>
      <c r="UJ11" s="25" t="s">
        <v>178</v>
      </c>
      <c r="UK11" s="25" t="s">
        <v>179</v>
      </c>
      <c r="UL11" s="25" t="s">
        <v>180</v>
      </c>
      <c r="UM11" s="25" t="s">
        <v>181</v>
      </c>
      <c r="UN11" s="25" t="s">
        <v>182</v>
      </c>
      <c r="UO11" s="25" t="s">
        <v>183</v>
      </c>
      <c r="UP11" s="25" t="s">
        <v>184</v>
      </c>
      <c r="UQ11" s="25" t="s">
        <v>185</v>
      </c>
      <c r="UR11" s="25" t="s">
        <v>186</v>
      </c>
      <c r="US11" s="25" t="s">
        <v>187</v>
      </c>
      <c r="UT11" s="25" t="s">
        <v>188</v>
      </c>
      <c r="UU11" s="25" t="s">
        <v>189</v>
      </c>
      <c r="UV11" s="25" t="s">
        <v>190</v>
      </c>
      <c r="UW11" s="25" t="s">
        <v>191</v>
      </c>
      <c r="UX11" s="25" t="s">
        <v>192</v>
      </c>
      <c r="UY11" s="25" t="s">
        <v>193</v>
      </c>
      <c r="UZ11" s="25" t="s">
        <v>194</v>
      </c>
      <c r="VA11" s="25" t="s">
        <v>195</v>
      </c>
      <c r="VB11" s="25" t="s">
        <v>196</v>
      </c>
      <c r="VC11" s="25" t="s">
        <v>197</v>
      </c>
      <c r="VD11" s="25" t="s">
        <v>198</v>
      </c>
      <c r="VE11" s="25" t="s">
        <v>199</v>
      </c>
      <c r="VF11" s="25" t="s">
        <v>200</v>
      </c>
      <c r="VG11" s="25" t="s">
        <v>201</v>
      </c>
      <c r="VH11" s="25" t="s">
        <v>202</v>
      </c>
      <c r="VI11" s="25" t="s">
        <v>203</v>
      </c>
      <c r="VJ11" s="25" t="s">
        <v>204</v>
      </c>
      <c r="VK11" s="25" t="s">
        <v>205</v>
      </c>
      <c r="VL11" s="25" t="s">
        <v>206</v>
      </c>
      <c r="VM11" s="25" t="s">
        <v>207</v>
      </c>
      <c r="VN11" s="25" t="s">
        <v>208</v>
      </c>
      <c r="VO11" s="25" t="s">
        <v>209</v>
      </c>
      <c r="VP11" s="25" t="s">
        <v>210</v>
      </c>
      <c r="VQ11" s="25" t="s">
        <v>211</v>
      </c>
      <c r="VR11" s="25" t="s">
        <v>212</v>
      </c>
      <c r="VS11" s="25" t="s">
        <v>213</v>
      </c>
      <c r="VT11" s="25" t="s">
        <v>214</v>
      </c>
      <c r="VU11" s="25" t="s">
        <v>215</v>
      </c>
      <c r="VV11" s="25" t="s">
        <v>216</v>
      </c>
      <c r="VW11" s="25" t="s">
        <v>217</v>
      </c>
      <c r="VX11" s="25" t="s">
        <v>218</v>
      </c>
      <c r="VY11" s="25" t="s">
        <v>219</v>
      </c>
      <c r="VZ11" s="25" t="s">
        <v>220</v>
      </c>
      <c r="WA11" s="25" t="s">
        <v>221</v>
      </c>
      <c r="WB11" s="25" t="s">
        <v>222</v>
      </c>
      <c r="WC11" s="25" t="s">
        <v>223</v>
      </c>
      <c r="WD11" s="25" t="s">
        <v>224</v>
      </c>
      <c r="WE11" s="25" t="s">
        <v>225</v>
      </c>
      <c r="WF11" s="25" t="s">
        <v>226</v>
      </c>
      <c r="WG11" s="25" t="s">
        <v>227</v>
      </c>
      <c r="WH11" s="25" t="s">
        <v>228</v>
      </c>
      <c r="WI11" s="25" t="s">
        <v>229</v>
      </c>
      <c r="WJ11" s="25" t="s">
        <v>230</v>
      </c>
      <c r="WK11" s="25" t="s">
        <v>231</v>
      </c>
      <c r="WL11" s="25" t="s">
        <v>232</v>
      </c>
      <c r="WM11" s="25" t="s">
        <v>233</v>
      </c>
      <c r="WN11" s="25" t="s">
        <v>234</v>
      </c>
      <c r="WO11" s="25" t="s">
        <v>235</v>
      </c>
      <c r="WP11" s="25" t="s">
        <v>236</v>
      </c>
      <c r="WQ11" s="25" t="s">
        <v>237</v>
      </c>
      <c r="WR11" s="25" t="s">
        <v>238</v>
      </c>
      <c r="WS11" s="25" t="s">
        <v>239</v>
      </c>
      <c r="WT11" s="25" t="s">
        <v>240</v>
      </c>
      <c r="WU11" s="25" t="s">
        <v>241</v>
      </c>
      <c r="WV11" s="25" t="s">
        <v>242</v>
      </c>
      <c r="WW11" s="25" t="s">
        <v>243</v>
      </c>
      <c r="WX11" s="25" t="s">
        <v>244</v>
      </c>
      <c r="WY11" s="25" t="s">
        <v>245</v>
      </c>
      <c r="WZ11" s="25" t="s">
        <v>246</v>
      </c>
      <c r="XA11" s="25" t="s">
        <v>247</v>
      </c>
      <c r="XB11" s="25" t="s">
        <v>248</v>
      </c>
      <c r="XC11" s="25" t="s">
        <v>249</v>
      </c>
      <c r="XD11" s="25" t="s">
        <v>250</v>
      </c>
      <c r="XE11" s="25" t="s">
        <v>251</v>
      </c>
      <c r="XF11" s="25" t="s">
        <v>252</v>
      </c>
      <c r="XG11" s="25" t="s">
        <v>253</v>
      </c>
      <c r="XH11" s="25" t="s">
        <v>254</v>
      </c>
      <c r="XI11" s="25" t="s">
        <v>255</v>
      </c>
      <c r="XJ11" s="25" t="s">
        <v>256</v>
      </c>
      <c r="XK11" s="25" t="s">
        <v>257</v>
      </c>
      <c r="XL11" s="25" t="s">
        <v>258</v>
      </c>
      <c r="XM11" s="25" t="s">
        <v>259</v>
      </c>
      <c r="XN11" s="25" t="s">
        <v>248</v>
      </c>
      <c r="XO11" s="25" t="s">
        <v>249</v>
      </c>
      <c r="XP11" s="25" t="s">
        <v>250</v>
      </c>
      <c r="XQ11" s="25" t="s">
        <v>251</v>
      </c>
      <c r="XR11" s="25" t="s">
        <v>252</v>
      </c>
      <c r="XS11" s="25" t="s">
        <v>253</v>
      </c>
      <c r="XT11" s="25" t="s">
        <v>254</v>
      </c>
      <c r="XU11" s="25" t="s">
        <v>255</v>
      </c>
      <c r="XV11" s="25" t="s">
        <v>256</v>
      </c>
      <c r="XW11" s="25" t="s">
        <v>257</v>
      </c>
      <c r="XX11" s="25" t="s">
        <v>258</v>
      </c>
      <c r="XY11" s="25" t="s">
        <v>259</v>
      </c>
      <c r="XZ11" s="25" t="s">
        <v>260</v>
      </c>
      <c r="YA11" s="25" t="s">
        <v>261</v>
      </c>
      <c r="YB11" s="25" t="s">
        <v>262</v>
      </c>
      <c r="YC11" s="25" t="s">
        <v>263</v>
      </c>
      <c r="YD11" s="25" t="s">
        <v>264</v>
      </c>
      <c r="YE11" s="25" t="s">
        <v>265</v>
      </c>
      <c r="YF11" s="25" t="s">
        <v>266</v>
      </c>
      <c r="YG11" s="25" t="s">
        <v>267</v>
      </c>
      <c r="YH11" s="25" t="s">
        <v>268</v>
      </c>
      <c r="YI11" s="25" t="s">
        <v>269</v>
      </c>
      <c r="YJ11" s="25" t="s">
        <v>270</v>
      </c>
      <c r="YK11" s="25" t="s">
        <v>271</v>
      </c>
      <c r="YL11" s="25" t="s">
        <v>272</v>
      </c>
      <c r="YM11" s="25" t="s">
        <v>273</v>
      </c>
      <c r="YN11" s="25" t="s">
        <v>274</v>
      </c>
      <c r="YO11" s="25" t="s">
        <v>275</v>
      </c>
      <c r="YP11" s="25" t="s">
        <v>276</v>
      </c>
      <c r="YQ11" s="25" t="s">
        <v>277</v>
      </c>
      <c r="YR11" s="25" t="s">
        <v>278</v>
      </c>
      <c r="YS11" s="25" t="s">
        <v>279</v>
      </c>
      <c r="YT11" s="25" t="s">
        <v>280</v>
      </c>
      <c r="YU11" s="25" t="s">
        <v>281</v>
      </c>
      <c r="YV11" s="25" t="s">
        <v>282</v>
      </c>
      <c r="YW11" s="25" t="s">
        <v>283</v>
      </c>
      <c r="YX11" s="25" t="s">
        <v>284</v>
      </c>
      <c r="YY11" s="25" t="s">
        <v>285</v>
      </c>
      <c r="YZ11" s="25" t="s">
        <v>286</v>
      </c>
      <c r="ZA11" s="25" t="s">
        <v>287</v>
      </c>
      <c r="ZB11" s="25" t="s">
        <v>288</v>
      </c>
      <c r="ZC11" s="25" t="s">
        <v>289</v>
      </c>
      <c r="ZD11" s="25" t="s">
        <v>290</v>
      </c>
      <c r="ZE11" s="25" t="s">
        <v>291</v>
      </c>
      <c r="ZF11" s="25" t="s">
        <v>292</v>
      </c>
      <c r="ZG11" s="25" t="s">
        <v>293</v>
      </c>
      <c r="ZH11" s="25" t="s">
        <v>294</v>
      </c>
      <c r="ZI11" s="25" t="s">
        <v>295</v>
      </c>
    </row>
    <row r="12" spans="1:721" ht="15" x14ac:dyDescent="0.25">
      <c r="A12" s="1" t="s">
        <v>296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</row>
    <row r="13" spans="1:721" ht="15" x14ac:dyDescent="0.25">
      <c r="A13" s="3" t="s">
        <v>297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</row>
    <row r="14" spans="1:721" ht="15" x14ac:dyDescent="0.25">
      <c r="A14" s="4"/>
      <c r="B14" s="85"/>
      <c r="C14" s="85"/>
      <c r="D14" s="85"/>
      <c r="E14" s="8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</row>
    <row r="15" spans="1:721" ht="15" x14ac:dyDescent="0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5"/>
      <c r="GY15" s="85"/>
      <c r="GZ15" s="85"/>
      <c r="HA15" s="85"/>
      <c r="HB15" s="85"/>
      <c r="HC15" s="85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</row>
    <row r="16" spans="1:721" s="98" customFormat="1" x14ac:dyDescent="0.3">
      <c r="A16" s="9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</row>
    <row r="17" spans="1:721" x14ac:dyDescent="0.3">
      <c r="A17" s="26" t="s">
        <v>348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0">
        <v>74.239999999999995</v>
      </c>
      <c r="JS17" s="100">
        <v>64.69</v>
      </c>
      <c r="JT17" s="100">
        <v>69.399998999999994</v>
      </c>
      <c r="JU17" s="100">
        <v>59.589998999999999</v>
      </c>
      <c r="JV17" s="100">
        <v>56.84</v>
      </c>
      <c r="JW17" s="100">
        <v>64.17</v>
      </c>
      <c r="JX17" s="100">
        <v>85.62</v>
      </c>
      <c r="JY17" s="100">
        <v>78.299999</v>
      </c>
      <c r="JZ17" s="100">
        <v>59.2</v>
      </c>
      <c r="KA17" s="100">
        <v>59.2</v>
      </c>
      <c r="KB17" s="100">
        <v>64.95</v>
      </c>
      <c r="KC17" s="100">
        <v>87.19</v>
      </c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103"/>
      <c r="OI17" s="103"/>
      <c r="OJ17" s="103"/>
      <c r="OK17" s="103"/>
      <c r="OL17" s="103"/>
      <c r="OM17" s="103"/>
      <c r="ON17" s="103"/>
      <c r="OO17" s="103"/>
      <c r="OP17" s="103"/>
      <c r="OQ17" s="103"/>
      <c r="OR17" s="103"/>
      <c r="OS17" s="103"/>
      <c r="OT17" s="103"/>
      <c r="OU17" s="103"/>
      <c r="OV17" s="103"/>
      <c r="OW17" s="103"/>
      <c r="OX17" s="103"/>
      <c r="OY17" s="103"/>
      <c r="OZ17" s="103"/>
      <c r="PA17" s="103"/>
      <c r="PB17" s="103"/>
      <c r="PC17" s="103"/>
      <c r="PD17" s="103"/>
      <c r="PE17" s="103"/>
      <c r="PF17" s="103"/>
      <c r="PG17" s="103"/>
      <c r="PH17" s="103"/>
      <c r="PI17" s="103"/>
      <c r="PJ17" s="103"/>
      <c r="PK17" s="103"/>
      <c r="PL17" s="103"/>
      <c r="PM17" s="103"/>
      <c r="PN17" s="103"/>
      <c r="PO17" s="103"/>
      <c r="PP17" s="103"/>
      <c r="PQ17" s="103"/>
      <c r="PR17" s="103"/>
      <c r="PS17" s="103"/>
      <c r="PT17" s="103"/>
      <c r="PU17" s="103"/>
      <c r="PV17" s="103"/>
      <c r="PW17" s="103"/>
      <c r="PX17" s="103"/>
      <c r="PY17" s="103"/>
      <c r="PZ17" s="103"/>
      <c r="QA17" s="103"/>
      <c r="QB17" s="103"/>
      <c r="QC17" s="103"/>
      <c r="QD17" s="103"/>
      <c r="QE17" s="103"/>
      <c r="QF17" s="103"/>
      <c r="QG17" s="103"/>
      <c r="QH17" s="103"/>
      <c r="QI17" s="103"/>
      <c r="QJ17" s="103"/>
      <c r="QK17" s="103"/>
      <c r="QL17" s="103"/>
      <c r="QM17" s="103"/>
      <c r="QN17" s="103"/>
      <c r="QO17" s="103"/>
      <c r="QP17" s="103"/>
      <c r="QQ17" s="103"/>
      <c r="QR17" s="103"/>
      <c r="QS17" s="103"/>
      <c r="QT17" s="103"/>
      <c r="QU17" s="103"/>
      <c r="QV17" s="103"/>
      <c r="QW17" s="103"/>
      <c r="QX17" s="103"/>
      <c r="QY17" s="103"/>
      <c r="QZ17" s="103"/>
      <c r="RA17" s="103"/>
      <c r="RB17" s="103"/>
      <c r="RC17" s="103"/>
      <c r="RD17" s="103"/>
      <c r="RE17" s="103"/>
      <c r="RF17" s="103"/>
      <c r="RG17" s="103"/>
      <c r="RH17" s="103"/>
      <c r="RI17" s="103"/>
      <c r="RJ17" s="103"/>
      <c r="RK17" s="103"/>
      <c r="RL17" s="103"/>
      <c r="RM17" s="103"/>
      <c r="RN17" s="103"/>
      <c r="RO17" s="103"/>
      <c r="RP17" s="103"/>
      <c r="RQ17" s="103"/>
      <c r="RR17" s="103"/>
      <c r="RS17" s="103"/>
      <c r="RT17" s="103"/>
      <c r="RU17" s="103"/>
      <c r="RV17" s="103"/>
      <c r="RW17" s="103"/>
      <c r="RX17" s="103"/>
      <c r="RY17" s="103"/>
      <c r="RZ17" s="103"/>
      <c r="SA17" s="103"/>
      <c r="SB17" s="103"/>
      <c r="SC17" s="103"/>
      <c r="SD17" s="103"/>
      <c r="SE17" s="103"/>
      <c r="SF17" s="103"/>
      <c r="SG17" s="103"/>
      <c r="SH17" s="103"/>
      <c r="SI17" s="103"/>
      <c r="SJ17" s="103"/>
      <c r="SK17" s="103"/>
      <c r="SL17" s="103"/>
      <c r="SM17" s="103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3"/>
      <c r="TB17" s="103"/>
      <c r="TC17" s="103"/>
      <c r="TD17" s="103"/>
      <c r="TE17" s="103"/>
      <c r="TF17" s="103"/>
      <c r="TG17" s="103"/>
      <c r="TH17" s="103"/>
      <c r="TI17" s="103"/>
      <c r="TJ17" s="103"/>
      <c r="TK17" s="103"/>
      <c r="TL17" s="103"/>
      <c r="TM17" s="103"/>
      <c r="TN17" s="103"/>
      <c r="TO17" s="103"/>
      <c r="TP17" s="103"/>
      <c r="TQ17" s="103"/>
      <c r="TR17" s="103"/>
      <c r="TS17" s="103"/>
      <c r="TT17" s="103"/>
      <c r="TU17" s="103"/>
      <c r="TV17" s="103"/>
      <c r="TW17" s="103"/>
      <c r="TX17" s="103"/>
      <c r="TY17" s="103"/>
      <c r="TZ17" s="103"/>
      <c r="UA17" s="103"/>
      <c r="UB17" s="103"/>
      <c r="UC17" s="103"/>
      <c r="UD17" s="103"/>
      <c r="UE17" s="103"/>
      <c r="UF17" s="103"/>
      <c r="UG17" s="103"/>
      <c r="UH17" s="103"/>
      <c r="UI17" s="103"/>
      <c r="UJ17" s="103"/>
      <c r="UK17" s="103"/>
      <c r="UL17" s="103"/>
      <c r="UM17" s="103"/>
      <c r="UN17" s="103"/>
      <c r="UO17" s="103"/>
      <c r="UP17" s="103"/>
      <c r="UQ17" s="103"/>
      <c r="UR17" s="103"/>
      <c r="US17" s="103"/>
      <c r="UT17" s="103"/>
      <c r="UU17" s="103"/>
      <c r="UV17" s="103"/>
      <c r="UW17" s="103"/>
      <c r="UX17" s="103"/>
      <c r="UY17" s="103"/>
      <c r="UZ17" s="103"/>
      <c r="VA17" s="103"/>
      <c r="VB17" s="103"/>
      <c r="VC17" s="103"/>
      <c r="VD17" s="103"/>
      <c r="VE17" s="103"/>
      <c r="VF17" s="103"/>
      <c r="VG17" s="103"/>
      <c r="VH17" s="103"/>
      <c r="VI17" s="103"/>
      <c r="VJ17" s="103"/>
      <c r="VK17" s="103"/>
      <c r="VL17" s="103"/>
      <c r="VM17" s="103"/>
      <c r="VN17" s="103"/>
      <c r="VO17" s="103"/>
      <c r="VP17" s="103"/>
      <c r="VQ17" s="103"/>
      <c r="VR17" s="103"/>
      <c r="VS17" s="103"/>
      <c r="VT17" s="103"/>
      <c r="VU17" s="103"/>
      <c r="VV17" s="103"/>
      <c r="VW17" s="103"/>
      <c r="VX17" s="103"/>
      <c r="VY17" s="103"/>
      <c r="VZ17" s="103"/>
      <c r="WA17" s="103"/>
      <c r="WB17" s="103"/>
      <c r="WC17" s="103"/>
      <c r="WD17" s="103"/>
      <c r="WE17" s="103"/>
      <c r="WF17" s="103"/>
      <c r="WG17" s="103"/>
      <c r="WH17" s="103"/>
      <c r="WI17" s="103"/>
      <c r="WJ17" s="103"/>
      <c r="WK17" s="103"/>
      <c r="WL17" s="103"/>
      <c r="WM17" s="103"/>
      <c r="WN17" s="103"/>
      <c r="WO17" s="103"/>
      <c r="WP17" s="103"/>
      <c r="WQ17" s="103"/>
      <c r="WR17" s="103"/>
      <c r="WS17" s="103"/>
      <c r="WT17" s="103"/>
      <c r="WU17" s="103"/>
      <c r="WV17" s="103"/>
      <c r="WW17" s="103"/>
      <c r="WX17" s="103"/>
      <c r="WY17" s="103"/>
      <c r="WZ17" s="103"/>
      <c r="XA17" s="103"/>
      <c r="XB17" s="103"/>
      <c r="XC17" s="103"/>
      <c r="XD17" s="103"/>
      <c r="XE17" s="103"/>
      <c r="XF17" s="103"/>
      <c r="XG17" s="103"/>
      <c r="XH17" s="103"/>
      <c r="XI17" s="103"/>
      <c r="XJ17" s="103"/>
      <c r="XK17" s="103"/>
      <c r="XL17" s="103"/>
      <c r="XM17" s="103"/>
      <c r="XN17" s="88">
        <v>46.899999000000001</v>
      </c>
      <c r="XO17" s="88">
        <v>38.779998999999997</v>
      </c>
      <c r="XP17" s="88">
        <v>53.7</v>
      </c>
      <c r="XQ17" s="88">
        <v>43.63</v>
      </c>
      <c r="XR17" s="88">
        <v>38.519998999999999</v>
      </c>
      <c r="XS17" s="88">
        <v>43.63</v>
      </c>
      <c r="XT17" s="88">
        <v>47.419998999999997</v>
      </c>
      <c r="XU17" s="88">
        <v>46.369999</v>
      </c>
      <c r="XV17" s="88">
        <v>34.209999000000003</v>
      </c>
      <c r="XW17" s="88">
        <v>46.9</v>
      </c>
      <c r="XX17" s="88">
        <v>48.339998999999999</v>
      </c>
      <c r="XY17" s="88">
        <v>57.493454</v>
      </c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</row>
    <row r="18" spans="1:721" s="36" customFormat="1" ht="16.5" customHeight="1" x14ac:dyDescent="0.3">
      <c r="A18" s="5" t="s">
        <v>321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>
        <v>27.359995000000001</v>
      </c>
      <c r="AA18" s="28">
        <v>25.799994999999999</v>
      </c>
      <c r="AB18" s="28">
        <v>22.640004999999999</v>
      </c>
      <c r="AC18" s="28">
        <v>23.049994999999999</v>
      </c>
      <c r="AD18" s="28">
        <v>21.000005000000002</v>
      </c>
      <c r="AE18" s="28">
        <v>21.049990000000001</v>
      </c>
      <c r="AF18" s="28">
        <v>29.490005</v>
      </c>
      <c r="AG18" s="28">
        <v>32.69</v>
      </c>
      <c r="AH18" s="28">
        <v>29.590009999999999</v>
      </c>
      <c r="AI18" s="28">
        <v>24.040009999999999</v>
      </c>
      <c r="AJ18" s="28">
        <v>26.539995000000001</v>
      </c>
      <c r="AK18" s="28">
        <v>31.229994999999999</v>
      </c>
      <c r="AL18" s="28">
        <v>35.162844999999997</v>
      </c>
      <c r="AM18" s="28">
        <v>32.861575000000002</v>
      </c>
      <c r="AN18" s="28">
        <v>27.006571000000001</v>
      </c>
      <c r="AO18" s="28">
        <v>24.555789000000001</v>
      </c>
      <c r="AP18" s="28">
        <v>25.673227000000001</v>
      </c>
      <c r="AQ18" s="28">
        <v>25.621607000000001</v>
      </c>
      <c r="AR18" s="28">
        <v>32.269578000000003</v>
      </c>
      <c r="AS18" s="28">
        <v>29.266780000000001</v>
      </c>
      <c r="AT18" s="28">
        <v>24.927312000000001</v>
      </c>
      <c r="AU18" s="28">
        <v>24.222847999999999</v>
      </c>
      <c r="AV18" s="28">
        <v>24.589030000000001</v>
      </c>
      <c r="AW18" s="28">
        <v>26.601527999999998</v>
      </c>
      <c r="AX18" s="28">
        <v>38.449294999999999</v>
      </c>
      <c r="AY18" s="28">
        <v>35.920931000000003</v>
      </c>
      <c r="AZ18" s="28">
        <v>29.532357000000001</v>
      </c>
      <c r="BA18" s="28">
        <v>26.856369000000001</v>
      </c>
      <c r="BB18" s="28">
        <v>28.091203</v>
      </c>
      <c r="BC18" s="28">
        <v>28.026993000000001</v>
      </c>
      <c r="BD18" s="28">
        <v>35.296062999999997</v>
      </c>
      <c r="BE18" s="28">
        <v>32.014274999999998</v>
      </c>
      <c r="BF18" s="28">
        <v>27.274342999999998</v>
      </c>
      <c r="BG18" s="28">
        <v>26.503209999999999</v>
      </c>
      <c r="BH18" s="28">
        <v>26.894043</v>
      </c>
      <c r="BI18" s="28">
        <v>29.106013999999998</v>
      </c>
      <c r="BJ18" s="28">
        <v>41.900151999999999</v>
      </c>
      <c r="BK18" s="28">
        <v>39.153953999999999</v>
      </c>
      <c r="BL18" s="28">
        <v>32.184849999999997</v>
      </c>
      <c r="BM18" s="28">
        <v>29.255227000000001</v>
      </c>
      <c r="BN18" s="28">
        <v>30.587230999999999</v>
      </c>
      <c r="BO18" s="28">
        <v>30.511475999999998</v>
      </c>
      <c r="BP18" s="28">
        <v>38.440254000000003</v>
      </c>
      <c r="BQ18" s="28">
        <v>34.864336999999999</v>
      </c>
      <c r="BR18" s="28">
        <v>29.686434999999999</v>
      </c>
      <c r="BS18" s="28">
        <v>28.860624999999999</v>
      </c>
      <c r="BT18" s="28">
        <v>29.278482</v>
      </c>
      <c r="BU18" s="28">
        <v>31.666691</v>
      </c>
      <c r="BV18" s="28">
        <v>43.987689000000003</v>
      </c>
      <c r="BW18" s="28">
        <v>41.104304999999997</v>
      </c>
      <c r="BX18" s="28">
        <v>33.801242000000002</v>
      </c>
      <c r="BY18" s="28">
        <v>30.717116000000001</v>
      </c>
      <c r="BZ18" s="28">
        <v>32.112336999999997</v>
      </c>
      <c r="CA18" s="28">
        <v>32.031587999999999</v>
      </c>
      <c r="CB18" s="28">
        <v>40.334761999999998</v>
      </c>
      <c r="CC18" s="28">
        <v>36.5809</v>
      </c>
      <c r="CD18" s="28">
        <v>31.177299000000001</v>
      </c>
      <c r="CE18" s="28">
        <v>30.308827999999998</v>
      </c>
      <c r="CF18" s="28">
        <v>30.751750000000001</v>
      </c>
      <c r="CG18" s="28">
        <v>33.260409000000003</v>
      </c>
      <c r="CH18" s="28">
        <v>45.553531999999997</v>
      </c>
      <c r="CI18" s="28">
        <v>42.567712</v>
      </c>
      <c r="CJ18" s="28">
        <v>35.005290000000002</v>
      </c>
      <c r="CK18" s="28">
        <v>31.811395000000001</v>
      </c>
      <c r="CL18" s="28">
        <v>33.256414999999997</v>
      </c>
      <c r="CM18" s="28">
        <v>33.172581999999998</v>
      </c>
      <c r="CN18" s="28">
        <v>41.770617999999999</v>
      </c>
      <c r="CO18" s="28">
        <v>37.883369000000002</v>
      </c>
      <c r="CP18" s="28">
        <v>32.288164000000002</v>
      </c>
      <c r="CQ18" s="28">
        <v>31.388909999999999</v>
      </c>
      <c r="CR18" s="28">
        <v>31.847624</v>
      </c>
      <c r="CS18" s="28">
        <v>34.445430999999999</v>
      </c>
      <c r="CT18" s="28">
        <v>48.368031999999999</v>
      </c>
      <c r="CU18" s="28">
        <v>45.197203000000002</v>
      </c>
      <c r="CV18" s="28">
        <v>37.165609000000003</v>
      </c>
      <c r="CW18" s="28">
        <v>33.774191999999999</v>
      </c>
      <c r="CX18" s="28">
        <v>35.308228999999997</v>
      </c>
      <c r="CY18" s="28">
        <v>35.219707</v>
      </c>
      <c r="CZ18" s="28">
        <v>44.351356000000003</v>
      </c>
      <c r="DA18" s="28">
        <v>40.223168000000001</v>
      </c>
      <c r="DB18" s="28">
        <v>34.279901000000002</v>
      </c>
      <c r="DC18" s="28">
        <v>33.324657999999999</v>
      </c>
      <c r="DD18" s="28">
        <v>33.811661999999998</v>
      </c>
      <c r="DE18" s="28">
        <v>36.570312999999999</v>
      </c>
      <c r="DF18" s="28">
        <v>50.573310999999997</v>
      </c>
      <c r="DG18" s="28">
        <v>47.257078</v>
      </c>
      <c r="DH18" s="28">
        <v>38.855299000000002</v>
      </c>
      <c r="DI18" s="28">
        <v>35.309165999999998</v>
      </c>
      <c r="DJ18" s="28">
        <v>36.912547000000004</v>
      </c>
      <c r="DK18" s="28">
        <v>36.821007999999999</v>
      </c>
      <c r="DL18" s="28">
        <v>46.373344000000003</v>
      </c>
      <c r="DM18" s="28">
        <v>42.055368000000001</v>
      </c>
      <c r="DN18" s="28">
        <v>35.836759000000001</v>
      </c>
      <c r="DO18" s="28">
        <v>34.837172000000002</v>
      </c>
      <c r="DP18" s="28">
        <v>35.346272999999997</v>
      </c>
      <c r="DQ18" s="28">
        <v>38.231450000000002</v>
      </c>
      <c r="DR18" s="28">
        <v>52.983837999999999</v>
      </c>
      <c r="DS18" s="28">
        <v>49.508859999999999</v>
      </c>
      <c r="DT18" s="28">
        <v>40.703339</v>
      </c>
      <c r="DU18" s="28">
        <v>36.987957000000002</v>
      </c>
      <c r="DV18" s="28">
        <v>38.667408000000002</v>
      </c>
      <c r="DW18" s="28">
        <v>38.572350999999998</v>
      </c>
      <c r="DX18" s="28">
        <v>48.583562999999998</v>
      </c>
      <c r="DY18" s="28">
        <v>44.058504999999997</v>
      </c>
      <c r="DZ18" s="28">
        <v>37.539814</v>
      </c>
      <c r="EA18" s="28">
        <v>36.492066999999999</v>
      </c>
      <c r="EB18" s="28">
        <v>37.025345000000002</v>
      </c>
      <c r="EC18" s="28">
        <v>40.048516999999997</v>
      </c>
      <c r="ED18" s="28">
        <v>53.976342000000002</v>
      </c>
      <c r="EE18" s="28">
        <v>50.435341000000001</v>
      </c>
      <c r="EF18" s="28">
        <v>41.461087999999997</v>
      </c>
      <c r="EG18" s="28">
        <v>37.675947000000001</v>
      </c>
      <c r="EH18" s="28">
        <v>39.386358000000001</v>
      </c>
      <c r="EI18" s="28">
        <v>39.290503999999999</v>
      </c>
      <c r="EJ18" s="28">
        <v>49.493563000000002</v>
      </c>
      <c r="EK18" s="28">
        <v>44.882289999999998</v>
      </c>
      <c r="EL18" s="28">
        <v>38.237138999999999</v>
      </c>
      <c r="EM18" s="28">
        <v>37.168883999999998</v>
      </c>
      <c r="EN18" s="28">
        <v>37.712062000000003</v>
      </c>
      <c r="EO18" s="28">
        <v>40.792572999999997</v>
      </c>
      <c r="EP18" s="28">
        <v>53.962057999999999</v>
      </c>
      <c r="EQ18" s="28">
        <v>50.421256</v>
      </c>
      <c r="ER18" s="28">
        <v>41.446019</v>
      </c>
      <c r="ES18" s="28">
        <v>37.661678999999999</v>
      </c>
      <c r="ET18" s="28">
        <v>39.371228000000002</v>
      </c>
      <c r="EU18" s="28">
        <v>39.276283999999997</v>
      </c>
      <c r="EV18" s="28">
        <v>49.480328</v>
      </c>
      <c r="EW18" s="28">
        <v>44.868976000000004</v>
      </c>
      <c r="EX18" s="28">
        <v>38.221902</v>
      </c>
      <c r="EY18" s="28">
        <v>37.153238000000002</v>
      </c>
      <c r="EZ18" s="28">
        <v>37.696190999999999</v>
      </c>
      <c r="FA18" s="28">
        <v>40.776556999999997</v>
      </c>
      <c r="FB18" s="28">
        <v>54.516941000000003</v>
      </c>
      <c r="FC18" s="28">
        <v>50.939019999999999</v>
      </c>
      <c r="FD18" s="28">
        <v>41.868462999999998</v>
      </c>
      <c r="FE18" s="28">
        <v>38.044994000000003</v>
      </c>
      <c r="FF18" s="28">
        <v>39.771738999999997</v>
      </c>
      <c r="FG18" s="28">
        <v>39.676568000000003</v>
      </c>
      <c r="FH18" s="28">
        <v>49.989002999999997</v>
      </c>
      <c r="FI18" s="28">
        <v>45.329051999999997</v>
      </c>
      <c r="FJ18" s="28">
        <v>38.610090999999997</v>
      </c>
      <c r="FK18" s="28">
        <v>37.529895000000003</v>
      </c>
      <c r="FL18" s="28">
        <v>38.078344999999999</v>
      </c>
      <c r="FM18" s="28">
        <v>41.190907000000003</v>
      </c>
      <c r="FN18" s="28">
        <v>55.099739</v>
      </c>
      <c r="FO18" s="28">
        <v>51.483016999999997</v>
      </c>
      <c r="FP18" s="28">
        <v>42.31268</v>
      </c>
      <c r="FQ18" s="28">
        <v>38.448163999999998</v>
      </c>
      <c r="FR18" s="28">
        <v>40.193035000000002</v>
      </c>
      <c r="FS18" s="28">
        <v>40.097588999999999</v>
      </c>
      <c r="FT18" s="28">
        <v>50.523339999999997</v>
      </c>
      <c r="FU18" s="28">
        <v>45.812477000000001</v>
      </c>
      <c r="FV18" s="28">
        <v>39.018529999999998</v>
      </c>
      <c r="FW18" s="28">
        <v>37.926296999999998</v>
      </c>
      <c r="FX18" s="28">
        <v>38.480544999999999</v>
      </c>
      <c r="FY18" s="28">
        <v>41.626832999999998</v>
      </c>
      <c r="FZ18" s="28">
        <v>56.023850000000003</v>
      </c>
      <c r="GA18" s="28">
        <v>52.346043000000002</v>
      </c>
      <c r="GB18" s="28">
        <v>43.019891999999999</v>
      </c>
      <c r="GC18" s="28">
        <v>39.090558000000001</v>
      </c>
      <c r="GD18" s="28">
        <v>40.864401000000001</v>
      </c>
      <c r="GE18" s="28">
        <v>40.767811999999999</v>
      </c>
      <c r="GF18" s="28">
        <v>51.370629999999998</v>
      </c>
      <c r="GG18" s="28">
        <v>46.579998000000003</v>
      </c>
      <c r="GH18" s="28">
        <v>39.669916000000001</v>
      </c>
      <c r="GI18" s="28">
        <v>38.558909</v>
      </c>
      <c r="GJ18" s="28">
        <v>39.122402000000001</v>
      </c>
      <c r="GK18" s="28">
        <v>42.321778999999999</v>
      </c>
      <c r="GL18" s="28">
        <v>57.459966999999999</v>
      </c>
      <c r="GM18" s="28">
        <v>53.687316000000003</v>
      </c>
      <c r="GN18" s="28">
        <v>44.119399000000001</v>
      </c>
      <c r="GO18" s="28">
        <v>40.089134000000001</v>
      </c>
      <c r="GP18" s="28">
        <v>41.908197999999999</v>
      </c>
      <c r="GQ18" s="28">
        <v>41.809801999999998</v>
      </c>
      <c r="GR18" s="28">
        <v>52.687417000000003</v>
      </c>
      <c r="GS18" s="28">
        <v>47.772880000000001</v>
      </c>
      <c r="GT18" s="28">
        <v>40.682658000000004</v>
      </c>
      <c r="GU18" s="28">
        <v>39.542665</v>
      </c>
      <c r="GV18" s="28">
        <v>40.120533000000002</v>
      </c>
      <c r="GW18" s="28">
        <v>43.402405999999999</v>
      </c>
      <c r="GX18" s="28">
        <v>60.048751000000003</v>
      </c>
      <c r="GY18" s="28">
        <v>56.105756</v>
      </c>
      <c r="GZ18" s="28">
        <v>46.105440999999999</v>
      </c>
      <c r="HA18" s="28">
        <v>41.893540999999999</v>
      </c>
      <c r="HB18" s="28">
        <v>43.794386000000003</v>
      </c>
      <c r="HC18" s="28">
        <v>43.691896999999997</v>
      </c>
      <c r="HD18" s="28">
        <v>55.061030000000002</v>
      </c>
      <c r="HE18" s="28">
        <v>49.924638999999999</v>
      </c>
      <c r="HF18" s="28">
        <v>42.513440000000003</v>
      </c>
      <c r="HG18" s="28">
        <v>41.321868000000002</v>
      </c>
      <c r="HH18" s="28">
        <v>41.925738000000003</v>
      </c>
      <c r="HI18" s="28">
        <v>45.355620000000002</v>
      </c>
      <c r="HJ18" s="28">
        <v>61.958914999999998</v>
      </c>
      <c r="HK18" s="28">
        <v>57.890476</v>
      </c>
      <c r="HL18" s="28">
        <v>47.571738000000003</v>
      </c>
      <c r="HM18" s="28">
        <v>43.225861000000002</v>
      </c>
      <c r="HN18" s="28">
        <v>45.187114000000001</v>
      </c>
      <c r="HO18" s="28">
        <v>45.081361000000001</v>
      </c>
      <c r="HP18" s="28">
        <v>56.812578000000002</v>
      </c>
      <c r="HQ18" s="28">
        <v>51.512659999999997</v>
      </c>
      <c r="HR18" s="28">
        <v>43.865313999999998</v>
      </c>
      <c r="HS18" s="28">
        <v>42.635798000000001</v>
      </c>
      <c r="HT18" s="28">
        <v>43.258867000000002</v>
      </c>
      <c r="HU18" s="28">
        <v>46.797915000000003</v>
      </c>
      <c r="HV18" s="28">
        <v>63.891001000000003</v>
      </c>
      <c r="HW18" s="28">
        <v>59.695402999999999</v>
      </c>
      <c r="HX18" s="28">
        <v>49.054001999999997</v>
      </c>
      <c r="HY18" s="28">
        <v>44.572474999999997</v>
      </c>
      <c r="HZ18" s="28">
        <v>46.594788000000001</v>
      </c>
      <c r="IA18" s="28">
        <v>46.486052999999998</v>
      </c>
      <c r="IB18" s="28">
        <v>58.584128</v>
      </c>
      <c r="IC18" s="28">
        <v>53.118532999999999</v>
      </c>
      <c r="ID18" s="28">
        <v>45.231726999999999</v>
      </c>
      <c r="IE18" s="28">
        <v>43.963537000000002</v>
      </c>
      <c r="IF18" s="28">
        <v>44.606008000000003</v>
      </c>
      <c r="IG18" s="28">
        <v>48.255676000000001</v>
      </c>
      <c r="IH18" s="28">
        <v>65.288927999999999</v>
      </c>
      <c r="II18" s="28">
        <v>61.001038999999999</v>
      </c>
      <c r="IJ18" s="28">
        <v>50.124294999999996</v>
      </c>
      <c r="IK18" s="28">
        <v>45.544642000000003</v>
      </c>
      <c r="IL18" s="28">
        <v>47.610897999999999</v>
      </c>
      <c r="IM18" s="28">
        <v>47.500354000000002</v>
      </c>
      <c r="IN18" s="28">
        <v>59.865892000000002</v>
      </c>
      <c r="IO18" s="28">
        <v>54.279755999999999</v>
      </c>
      <c r="IP18" s="28">
        <v>46.217638000000001</v>
      </c>
      <c r="IQ18" s="28">
        <v>44.921292000000001</v>
      </c>
      <c r="IR18" s="28">
        <v>45.577762999999997</v>
      </c>
      <c r="IS18" s="28">
        <v>49.307670999999999</v>
      </c>
      <c r="IT18" s="28">
        <v>65.811328000000003</v>
      </c>
      <c r="IU18" s="28">
        <v>61.488931999999998</v>
      </c>
      <c r="IV18" s="28">
        <v>50.524141999999998</v>
      </c>
      <c r="IW18" s="28">
        <v>45.907778999999998</v>
      </c>
      <c r="IX18" s="28">
        <v>47.990454999999997</v>
      </c>
      <c r="IY18" s="28">
        <v>47.879289</v>
      </c>
      <c r="IZ18" s="28">
        <v>60.344898000000001</v>
      </c>
      <c r="JA18" s="28">
        <v>54.713675000000002</v>
      </c>
      <c r="JB18" s="28">
        <v>46.585887999999997</v>
      </c>
      <c r="JC18" s="28">
        <v>45.279006000000003</v>
      </c>
      <c r="JD18" s="28">
        <v>45.940703999999997</v>
      </c>
      <c r="JE18" s="28">
        <v>49.700557000000003</v>
      </c>
      <c r="JF18" s="28">
        <v>67.502312000000003</v>
      </c>
      <c r="JG18" s="28">
        <v>63.068581000000002</v>
      </c>
      <c r="JH18" s="28">
        <v>51.820836999999997</v>
      </c>
      <c r="JI18" s="28">
        <v>47.085808</v>
      </c>
      <c r="JJ18" s="28">
        <v>49.221761999999998</v>
      </c>
      <c r="JK18" s="28">
        <v>49.108128999999998</v>
      </c>
      <c r="JL18" s="28">
        <v>61.895341000000002</v>
      </c>
      <c r="JM18" s="28">
        <v>56.118946999999999</v>
      </c>
      <c r="JN18" s="28">
        <v>47.780931000000002</v>
      </c>
      <c r="JO18" s="28">
        <v>46.440188999999997</v>
      </c>
      <c r="JP18" s="28">
        <v>47.118861000000003</v>
      </c>
      <c r="JQ18" s="28">
        <v>50.975645</v>
      </c>
      <c r="JR18" s="28">
        <v>74.239999999999995</v>
      </c>
      <c r="JS18" s="28">
        <v>64.69</v>
      </c>
      <c r="JT18" s="28">
        <v>69.399998999999994</v>
      </c>
      <c r="JU18" s="28">
        <v>59.589998999999999</v>
      </c>
      <c r="JV18" s="28">
        <v>56.84</v>
      </c>
      <c r="JW18" s="28">
        <v>64.17</v>
      </c>
      <c r="JX18" s="28">
        <v>85.62</v>
      </c>
      <c r="JY18" s="28">
        <v>78.299999</v>
      </c>
      <c r="JZ18" s="28">
        <v>59.2</v>
      </c>
      <c r="KA18" s="28">
        <v>59.2</v>
      </c>
      <c r="KB18" s="28">
        <v>64.95</v>
      </c>
      <c r="KC18" s="28">
        <v>87.19</v>
      </c>
      <c r="KD18" s="28">
        <v>97.512248999999997</v>
      </c>
      <c r="KE18" s="28">
        <v>91.527455000000003</v>
      </c>
      <c r="KF18" s="28">
        <v>83.354384999999994</v>
      </c>
      <c r="KG18" s="28">
        <v>80.459978000000007</v>
      </c>
      <c r="KH18" s="28">
        <v>76.699988000000005</v>
      </c>
      <c r="KI18" s="28">
        <v>76.611721000000003</v>
      </c>
      <c r="KJ18" s="28">
        <v>98.201847000000001</v>
      </c>
      <c r="KK18" s="28">
        <v>107.761842</v>
      </c>
      <c r="KL18" s="28">
        <v>99.151842000000002</v>
      </c>
      <c r="KM18" s="28">
        <v>85.964844999999997</v>
      </c>
      <c r="KN18" s="28">
        <v>92.79486</v>
      </c>
      <c r="KO18" s="28">
        <v>103.896181</v>
      </c>
      <c r="KP18" s="28">
        <v>101.937011</v>
      </c>
      <c r="KQ18" s="28">
        <v>95.683582000000001</v>
      </c>
      <c r="KR18" s="28">
        <v>87.152342000000004</v>
      </c>
      <c r="KS18" s="28">
        <v>84.122043000000005</v>
      </c>
      <c r="KT18" s="28">
        <v>80.202053000000006</v>
      </c>
      <c r="KU18" s="28">
        <v>80.104237999999995</v>
      </c>
      <c r="KV18" s="28">
        <v>102.663866</v>
      </c>
      <c r="KW18" s="28">
        <v>112.643871</v>
      </c>
      <c r="KX18" s="28">
        <v>103.643871</v>
      </c>
      <c r="KY18" s="28">
        <v>89.880280999999997</v>
      </c>
      <c r="KZ18" s="28">
        <v>97.010285999999994</v>
      </c>
      <c r="LA18" s="28">
        <v>108.59933599999999</v>
      </c>
      <c r="LB18" s="28">
        <v>106.55933899999999</v>
      </c>
      <c r="LC18" s="28">
        <v>100.037312</v>
      </c>
      <c r="LD18" s="28">
        <v>91.117930999999999</v>
      </c>
      <c r="LE18" s="28">
        <v>87.961845999999994</v>
      </c>
      <c r="LF18" s="28">
        <v>83.851861</v>
      </c>
      <c r="LG18" s="28">
        <v>83.764497000000006</v>
      </c>
      <c r="LH18" s="28">
        <v>107.323402</v>
      </c>
      <c r="LI18" s="28">
        <v>117.743407</v>
      </c>
      <c r="LJ18" s="28">
        <v>108.353402</v>
      </c>
      <c r="LK18" s="28">
        <v>93.973322999999993</v>
      </c>
      <c r="LL18" s="28">
        <v>101.423328</v>
      </c>
      <c r="LM18" s="28">
        <v>113.520042</v>
      </c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>
        <v>22.185155999999999</v>
      </c>
      <c r="NW18" s="28">
        <v>21.418536</v>
      </c>
      <c r="NX18" s="28">
        <v>18.510062999999999</v>
      </c>
      <c r="NY18" s="28">
        <v>16.067405000000001</v>
      </c>
      <c r="NZ18" s="28">
        <v>12.267415</v>
      </c>
      <c r="OA18" s="28">
        <v>11.319913</v>
      </c>
      <c r="OB18" s="28">
        <v>16.889195000000001</v>
      </c>
      <c r="OC18" s="28">
        <v>20.789210000000001</v>
      </c>
      <c r="OD18" s="28">
        <v>20.538958000000001</v>
      </c>
      <c r="OE18" s="28">
        <v>20.315017000000001</v>
      </c>
      <c r="OF18" s="28">
        <v>21.212365999999999</v>
      </c>
      <c r="OG18" s="28">
        <v>24.913826</v>
      </c>
      <c r="OH18" s="28">
        <v>25.586424000000001</v>
      </c>
      <c r="OI18" s="28">
        <v>23.190639999999998</v>
      </c>
      <c r="OJ18" s="28">
        <v>18.791955999999999</v>
      </c>
      <c r="OK18" s="28">
        <v>18.077002</v>
      </c>
      <c r="OL18" s="28">
        <v>14.602410000000001</v>
      </c>
      <c r="OM18" s="28">
        <v>16.481286000000001</v>
      </c>
      <c r="ON18" s="28">
        <v>16.901848000000001</v>
      </c>
      <c r="OO18" s="28">
        <v>16.528570999999999</v>
      </c>
      <c r="OP18" s="28">
        <v>15.816571</v>
      </c>
      <c r="OQ18" s="28">
        <v>16.143115999999999</v>
      </c>
      <c r="OR18" s="28">
        <v>16.490631</v>
      </c>
      <c r="OS18" s="28">
        <v>17.860382999999999</v>
      </c>
      <c r="OT18" s="28">
        <v>28.001367999999999</v>
      </c>
      <c r="OU18" s="28">
        <v>25.36421</v>
      </c>
      <c r="OV18" s="28">
        <v>20.554013999999999</v>
      </c>
      <c r="OW18" s="28">
        <v>19.761240999999998</v>
      </c>
      <c r="OX18" s="28">
        <v>15.957274</v>
      </c>
      <c r="OY18" s="28">
        <v>18.010843999999999</v>
      </c>
      <c r="OZ18" s="28">
        <v>18.474337999999999</v>
      </c>
      <c r="PA18" s="28">
        <v>18.056441</v>
      </c>
      <c r="PB18" s="28">
        <v>17.311160000000001</v>
      </c>
      <c r="PC18" s="28">
        <v>17.646155</v>
      </c>
      <c r="PD18" s="28">
        <v>18.024737999999999</v>
      </c>
      <c r="PE18" s="28">
        <v>19.530944999999999</v>
      </c>
      <c r="PF18" s="28">
        <v>30.507147</v>
      </c>
      <c r="PG18" s="28">
        <v>27.62866</v>
      </c>
      <c r="PH18" s="28">
        <v>22.394271</v>
      </c>
      <c r="PI18" s="28">
        <v>21.52815</v>
      </c>
      <c r="PJ18" s="28">
        <v>17.404751999999998</v>
      </c>
      <c r="PK18" s="28">
        <v>19.651880999999999</v>
      </c>
      <c r="PL18" s="28">
        <v>20.128775999999998</v>
      </c>
      <c r="PM18" s="28">
        <v>19.682231999999999</v>
      </c>
      <c r="PN18" s="28">
        <v>18.859151000000001</v>
      </c>
      <c r="PO18" s="28">
        <v>19.220116000000001</v>
      </c>
      <c r="PP18" s="28">
        <v>19.630842999999999</v>
      </c>
      <c r="PQ18" s="28">
        <v>21.276575000000001</v>
      </c>
      <c r="PR18" s="28">
        <v>32.024189999999997</v>
      </c>
      <c r="PS18" s="28">
        <v>28.992415000000001</v>
      </c>
      <c r="PT18" s="28">
        <v>23.501152999999999</v>
      </c>
      <c r="PU18" s="28">
        <v>22.597650999999999</v>
      </c>
      <c r="PV18" s="28">
        <v>18.276363</v>
      </c>
      <c r="PW18" s="28">
        <v>20.622264000000001</v>
      </c>
      <c r="PX18" s="28">
        <v>21.13156</v>
      </c>
      <c r="PY18" s="28">
        <v>20.648526</v>
      </c>
      <c r="PZ18" s="28">
        <v>19.802448999999999</v>
      </c>
      <c r="QA18" s="28">
        <v>20.172065</v>
      </c>
      <c r="QB18" s="28">
        <v>20.579893999999999</v>
      </c>
      <c r="QC18" s="28">
        <v>22.317910999999999</v>
      </c>
      <c r="QD18" s="28">
        <v>33.158299</v>
      </c>
      <c r="QE18" s="28">
        <v>30.025575</v>
      </c>
      <c r="QF18" s="28">
        <v>24.344802999999999</v>
      </c>
      <c r="QG18" s="28">
        <v>23.402806000000002</v>
      </c>
      <c r="QH18" s="28">
        <v>18.931215999999999</v>
      </c>
      <c r="QI18" s="28">
        <v>21.358649</v>
      </c>
      <c r="QJ18" s="28">
        <v>21.875</v>
      </c>
      <c r="QK18" s="28">
        <v>21.393412999999999</v>
      </c>
      <c r="QL18" s="28">
        <v>20.508413999999998</v>
      </c>
      <c r="QM18" s="28">
        <v>20.898067000000001</v>
      </c>
      <c r="QN18" s="28">
        <v>21.314391000000001</v>
      </c>
      <c r="QO18" s="28">
        <v>23.121966</v>
      </c>
      <c r="QP18" s="28">
        <v>35.209274999999998</v>
      </c>
      <c r="QQ18" s="28">
        <v>31.885815999999998</v>
      </c>
      <c r="QR18" s="28">
        <v>25.845324999999999</v>
      </c>
      <c r="QS18" s="28">
        <v>24.844566</v>
      </c>
      <c r="QT18" s="28">
        <v>20.092500000000001</v>
      </c>
      <c r="QU18" s="28">
        <v>22.671130999999999</v>
      </c>
      <c r="QV18" s="28">
        <v>23.225591999999999</v>
      </c>
      <c r="QW18" s="28">
        <v>22.704761000000001</v>
      </c>
      <c r="QX18" s="28">
        <v>21.770705</v>
      </c>
      <c r="QY18" s="28">
        <v>22.180232</v>
      </c>
      <c r="QZ18" s="28">
        <v>22.625326999999999</v>
      </c>
      <c r="RA18" s="28">
        <v>24.542487000000001</v>
      </c>
      <c r="RB18" s="28">
        <v>36.807222000000003</v>
      </c>
      <c r="RC18" s="28">
        <v>33.333922000000001</v>
      </c>
      <c r="RD18" s="28">
        <v>27.013297000000001</v>
      </c>
      <c r="RE18" s="28">
        <v>25.972594999999998</v>
      </c>
      <c r="RF18" s="28">
        <v>21.000439</v>
      </c>
      <c r="RG18" s="28">
        <v>23.698979999999999</v>
      </c>
      <c r="RH18" s="28">
        <v>24.283783</v>
      </c>
      <c r="RI18" s="28">
        <v>23.732659000000002</v>
      </c>
      <c r="RJ18" s="28">
        <v>22.748201999999999</v>
      </c>
      <c r="RK18" s="28">
        <v>23.177900000000001</v>
      </c>
      <c r="RL18" s="28">
        <v>23.653542000000002</v>
      </c>
      <c r="RM18" s="28">
        <v>25.650580000000001</v>
      </c>
      <c r="RN18" s="28">
        <v>38.558895999999997</v>
      </c>
      <c r="RO18" s="28">
        <v>34.915500999999999</v>
      </c>
      <c r="RP18" s="28">
        <v>28.294951999999999</v>
      </c>
      <c r="RQ18" s="28">
        <v>27.204343000000001</v>
      </c>
      <c r="RR18" s="28">
        <v>21.991975</v>
      </c>
      <c r="RS18" s="28">
        <v>24.820995</v>
      </c>
      <c r="RT18" s="28">
        <v>25.425191000000002</v>
      </c>
      <c r="RU18" s="28">
        <v>24.854500999999999</v>
      </c>
      <c r="RV18" s="28">
        <v>23.830269999999999</v>
      </c>
      <c r="RW18" s="28">
        <v>24.279810999999999</v>
      </c>
      <c r="RX18" s="28">
        <v>24.775164</v>
      </c>
      <c r="RY18" s="28">
        <v>26.872211</v>
      </c>
      <c r="RZ18" s="28">
        <v>39.277923000000001</v>
      </c>
      <c r="SA18" s="28">
        <v>35.565232000000002</v>
      </c>
      <c r="SB18" s="28">
        <v>28.814337999999999</v>
      </c>
      <c r="SC18" s="28">
        <v>27.702482</v>
      </c>
      <c r="SD18" s="28">
        <v>22.390588999999999</v>
      </c>
      <c r="SE18" s="28">
        <v>25.268181999999999</v>
      </c>
      <c r="SF18" s="28">
        <v>25.894651</v>
      </c>
      <c r="SG18" s="28">
        <v>25.313099000000001</v>
      </c>
      <c r="SH18" s="28">
        <v>24.257957000000001</v>
      </c>
      <c r="SI18" s="28">
        <v>24.717495</v>
      </c>
      <c r="SJ18" s="28">
        <v>25.22401</v>
      </c>
      <c r="SK18" s="28">
        <v>27.361478999999999</v>
      </c>
      <c r="SL18" s="28">
        <v>39.263083999999999</v>
      </c>
      <c r="SM18" s="28">
        <v>35.551493999999998</v>
      </c>
      <c r="SN18" s="28">
        <v>28.800117</v>
      </c>
      <c r="SO18" s="28">
        <v>27.686575999999999</v>
      </c>
      <c r="SP18" s="28">
        <v>22.375326999999999</v>
      </c>
      <c r="SQ18" s="28">
        <v>25.251111999999999</v>
      </c>
      <c r="SR18" s="28">
        <v>25.880417000000001</v>
      </c>
      <c r="SS18" s="28">
        <v>25.297594</v>
      </c>
      <c r="ST18" s="28">
        <v>24.241132</v>
      </c>
      <c r="SU18" s="28">
        <v>24.700827</v>
      </c>
      <c r="SV18" s="28">
        <v>25.208798999999999</v>
      </c>
      <c r="SW18" s="28">
        <v>27.346885</v>
      </c>
      <c r="SX18" s="28">
        <v>39.662424000000001</v>
      </c>
      <c r="SY18" s="28">
        <v>35.921615000000003</v>
      </c>
      <c r="SZ18" s="28">
        <v>29.089932000000001</v>
      </c>
      <c r="TA18" s="28">
        <v>27.965176</v>
      </c>
      <c r="TB18" s="28">
        <v>22.59413</v>
      </c>
      <c r="TC18" s="28">
        <v>25.508906</v>
      </c>
      <c r="TD18" s="28">
        <v>26.140207</v>
      </c>
      <c r="TE18" s="28">
        <v>25.546399999999998</v>
      </c>
      <c r="TF18" s="28">
        <v>24.489432000000001</v>
      </c>
      <c r="TG18" s="28">
        <v>24.949014999999999</v>
      </c>
      <c r="TH18" s="28">
        <v>25.468081000000002</v>
      </c>
      <c r="TI18" s="28">
        <v>27.626467999999999</v>
      </c>
      <c r="TJ18" s="28">
        <v>40.083212000000003</v>
      </c>
      <c r="TK18" s="28">
        <v>36.303030999999997</v>
      </c>
      <c r="TL18" s="28">
        <v>29.401101000000001</v>
      </c>
      <c r="TM18" s="28">
        <v>28.255244000000001</v>
      </c>
      <c r="TN18" s="28">
        <v>22.834610999999999</v>
      </c>
      <c r="TO18" s="28">
        <v>25.768231</v>
      </c>
      <c r="TP18" s="28">
        <v>26.421410999999999</v>
      </c>
      <c r="TQ18" s="28">
        <v>25.816665</v>
      </c>
      <c r="TR18" s="28">
        <v>24.739041</v>
      </c>
      <c r="TS18" s="28">
        <v>25.208649000000001</v>
      </c>
      <c r="TT18" s="28">
        <v>25.728656000000001</v>
      </c>
      <c r="TU18" s="28">
        <v>27.917479</v>
      </c>
      <c r="TV18" s="28">
        <v>40.759301000000001</v>
      </c>
      <c r="TW18" s="28">
        <v>36.909337999999998</v>
      </c>
      <c r="TX18" s="28">
        <v>29.887304</v>
      </c>
      <c r="TY18" s="28">
        <v>28.731041000000001</v>
      </c>
      <c r="TZ18" s="28">
        <v>23.210567999999999</v>
      </c>
      <c r="UA18" s="28">
        <v>26.193597</v>
      </c>
      <c r="UB18" s="28">
        <v>26.857624000000001</v>
      </c>
      <c r="UC18" s="28">
        <v>26.24267</v>
      </c>
      <c r="UD18" s="28">
        <v>25.144523</v>
      </c>
      <c r="UE18" s="28">
        <v>25.624205</v>
      </c>
      <c r="UF18" s="28">
        <v>26.154606999999999</v>
      </c>
      <c r="UG18" s="28">
        <v>28.383626</v>
      </c>
      <c r="UH18" s="28">
        <v>41.804817</v>
      </c>
      <c r="UI18" s="28">
        <v>37.845061999999999</v>
      </c>
      <c r="UJ18" s="28">
        <v>30.653054999999998</v>
      </c>
      <c r="UK18" s="28">
        <v>29.456126000000001</v>
      </c>
      <c r="UL18" s="28">
        <v>23.795804</v>
      </c>
      <c r="UM18" s="28">
        <v>26.858431</v>
      </c>
      <c r="UN18" s="28">
        <v>27.543306999999999</v>
      </c>
      <c r="UO18" s="28">
        <v>26.907872999999999</v>
      </c>
      <c r="UP18" s="28">
        <v>25.789558</v>
      </c>
      <c r="UQ18" s="28">
        <v>26.279325</v>
      </c>
      <c r="UR18" s="28">
        <v>26.820004000000001</v>
      </c>
      <c r="US18" s="28">
        <v>29.099102999999999</v>
      </c>
      <c r="UT18" s="28">
        <v>43.681497</v>
      </c>
      <c r="UU18" s="28">
        <v>39.551380999999999</v>
      </c>
      <c r="UV18" s="28">
        <v>32.029415999999998</v>
      </c>
      <c r="UW18" s="28">
        <v>30.783404999999998</v>
      </c>
      <c r="UX18" s="28">
        <v>24.862794000000001</v>
      </c>
      <c r="UY18" s="28">
        <v>28.066196000000001</v>
      </c>
      <c r="UZ18" s="28">
        <v>28.779716000000001</v>
      </c>
      <c r="VA18" s="28">
        <v>28.114858999999999</v>
      </c>
      <c r="VB18" s="28">
        <v>26.946997</v>
      </c>
      <c r="VC18" s="28">
        <v>27.456721000000002</v>
      </c>
      <c r="VD18" s="28">
        <v>28.026871</v>
      </c>
      <c r="VE18" s="28">
        <v>30.415842999999999</v>
      </c>
      <c r="VF18" s="28">
        <v>45.069353</v>
      </c>
      <c r="VG18" s="28">
        <v>40.808663000000003</v>
      </c>
      <c r="VH18" s="28">
        <v>33.046995000000003</v>
      </c>
      <c r="VI18" s="28">
        <v>31.761789</v>
      </c>
      <c r="VJ18" s="28">
        <v>25.65099</v>
      </c>
      <c r="VK18" s="28">
        <v>28.955314999999999</v>
      </c>
      <c r="VL18" s="28">
        <v>29.697289999999999</v>
      </c>
      <c r="VM18" s="28">
        <v>29.013089999999998</v>
      </c>
      <c r="VN18" s="28">
        <v>27.795787000000001</v>
      </c>
      <c r="VO18" s="28">
        <v>28.325581</v>
      </c>
      <c r="VP18" s="28">
        <v>28.914842</v>
      </c>
      <c r="VQ18" s="28">
        <v>31.373411999999998</v>
      </c>
      <c r="VR18" s="28">
        <v>46.474417000000003</v>
      </c>
      <c r="VS18" s="28">
        <v>42.083354</v>
      </c>
      <c r="VT18" s="28">
        <v>34.081851999999998</v>
      </c>
      <c r="VU18" s="28">
        <v>32.747228999999997</v>
      </c>
      <c r="VV18" s="28">
        <v>26.456209000000001</v>
      </c>
      <c r="VW18" s="28">
        <v>29.861153999999999</v>
      </c>
      <c r="VX18" s="28">
        <v>30.622153999999998</v>
      </c>
      <c r="VY18" s="28">
        <v>29.918406000000001</v>
      </c>
      <c r="VZ18" s="28">
        <v>28.661508999999999</v>
      </c>
      <c r="WA18" s="28">
        <v>29.211282000000001</v>
      </c>
      <c r="WB18" s="28">
        <v>29.820027</v>
      </c>
      <c r="WC18" s="28">
        <v>32.358488999999999</v>
      </c>
      <c r="WD18" s="28">
        <v>47.490147999999998</v>
      </c>
      <c r="WE18" s="28">
        <v>42.999417999999999</v>
      </c>
      <c r="WF18" s="28">
        <v>34.817749999999997</v>
      </c>
      <c r="WG18" s="28">
        <v>33.462674999999997</v>
      </c>
      <c r="WH18" s="28">
        <v>27.021788999999998</v>
      </c>
      <c r="WI18" s="28">
        <v>30.506224</v>
      </c>
      <c r="WJ18" s="28">
        <v>31.278030000000001</v>
      </c>
      <c r="WK18" s="28">
        <v>30.564012999999999</v>
      </c>
      <c r="WL18" s="28">
        <v>29.286771999999999</v>
      </c>
      <c r="WM18" s="28">
        <v>29.846473</v>
      </c>
      <c r="WN18" s="28">
        <v>30.465675000000001</v>
      </c>
      <c r="WO18" s="28">
        <v>33.054251000000001</v>
      </c>
      <c r="WP18" s="28">
        <v>47.868139999999997</v>
      </c>
      <c r="WQ18" s="28">
        <v>43.347605000000001</v>
      </c>
      <c r="WR18" s="28">
        <v>35.095847999999997</v>
      </c>
      <c r="WS18" s="28">
        <v>33.720469000000001</v>
      </c>
      <c r="WT18" s="28">
        <v>27.239671999999999</v>
      </c>
      <c r="WU18" s="28">
        <v>30.743862</v>
      </c>
      <c r="WV18" s="28">
        <v>31.526119000000001</v>
      </c>
      <c r="WW18" s="28">
        <v>30.801829000000001</v>
      </c>
      <c r="WX18" s="28">
        <v>29.514405</v>
      </c>
      <c r="WY18" s="28">
        <v>30.074157</v>
      </c>
      <c r="WZ18" s="28">
        <v>30.703662000000001</v>
      </c>
      <c r="XA18" s="28">
        <v>33.322299999999998</v>
      </c>
      <c r="XB18" s="28">
        <v>49.100273000000001</v>
      </c>
      <c r="XC18" s="28">
        <v>44.459553999999997</v>
      </c>
      <c r="XD18" s="28">
        <v>35.997897000000002</v>
      </c>
      <c r="XE18" s="28">
        <v>34.582756000000003</v>
      </c>
      <c r="XF18" s="28">
        <v>27.931894</v>
      </c>
      <c r="XG18" s="28">
        <v>31.526159</v>
      </c>
      <c r="XH18" s="28">
        <v>32.338160999999999</v>
      </c>
      <c r="XI18" s="28">
        <v>31.594079000000001</v>
      </c>
      <c r="XJ18" s="28">
        <v>30.266852</v>
      </c>
      <c r="XK18" s="28">
        <v>30.846506999999999</v>
      </c>
      <c r="XL18" s="28">
        <v>31.485686000000001</v>
      </c>
      <c r="XM18" s="28">
        <v>34.174323999999999</v>
      </c>
      <c r="XN18" s="28">
        <v>46.899999000000001</v>
      </c>
      <c r="XO18" s="28">
        <v>38.779998999999997</v>
      </c>
      <c r="XP18" s="28">
        <v>53.7</v>
      </c>
      <c r="XQ18" s="28">
        <v>43.63</v>
      </c>
      <c r="XR18" s="28">
        <v>38.519998999999999</v>
      </c>
      <c r="XS18" s="28">
        <v>43.63</v>
      </c>
      <c r="XT18" s="28">
        <v>47.419998999999997</v>
      </c>
      <c r="XU18" s="28">
        <v>46.369999</v>
      </c>
      <c r="XV18" s="28">
        <v>34.209999000000003</v>
      </c>
      <c r="XW18" s="28">
        <v>46.9</v>
      </c>
      <c r="XX18" s="28">
        <v>48.339998999999999</v>
      </c>
      <c r="XY18" s="28">
        <v>57.493454</v>
      </c>
      <c r="XZ18" s="28">
        <v>87.248467000000005</v>
      </c>
      <c r="YA18" s="28">
        <v>83.446451999999994</v>
      </c>
      <c r="YB18" s="28">
        <v>76.078158999999999</v>
      </c>
      <c r="YC18" s="28">
        <v>65.841493</v>
      </c>
      <c r="YD18" s="28">
        <v>54.811520000000002</v>
      </c>
      <c r="YE18" s="28">
        <v>50.319437999999998</v>
      </c>
      <c r="YF18" s="28">
        <v>63.656447999999997</v>
      </c>
      <c r="YG18" s="28">
        <v>77.536443000000006</v>
      </c>
      <c r="YH18" s="28">
        <v>75.796261000000001</v>
      </c>
      <c r="YI18" s="28">
        <v>76.648342</v>
      </c>
      <c r="YJ18" s="28">
        <v>81.924167999999995</v>
      </c>
      <c r="YK18" s="28">
        <v>90.304535000000001</v>
      </c>
      <c r="YL18" s="28">
        <v>91.217798000000002</v>
      </c>
      <c r="YM18" s="28">
        <v>87.246977999999999</v>
      </c>
      <c r="YN18" s="28">
        <v>79.550169999999994</v>
      </c>
      <c r="YO18" s="28">
        <v>68.852193999999997</v>
      </c>
      <c r="YP18" s="28">
        <v>57.332211999999998</v>
      </c>
      <c r="YQ18" s="28">
        <v>52.650320999999998</v>
      </c>
      <c r="YR18" s="28">
        <v>66.588233000000002</v>
      </c>
      <c r="YS18" s="28">
        <v>81.078232999999997</v>
      </c>
      <c r="YT18" s="28">
        <v>79.258027999999996</v>
      </c>
      <c r="YU18" s="28">
        <v>80.148887000000002</v>
      </c>
      <c r="YV18" s="28">
        <v>85.654630999999995</v>
      </c>
      <c r="YW18" s="28">
        <v>94.428205000000005</v>
      </c>
      <c r="YX18" s="28">
        <v>95.364735999999994</v>
      </c>
      <c r="YY18" s="28">
        <v>91.215176999999997</v>
      </c>
      <c r="YZ18" s="28">
        <v>83.179918000000001</v>
      </c>
      <c r="ZA18" s="28">
        <v>72.010819999999995</v>
      </c>
      <c r="ZB18" s="28">
        <v>59.970840000000003</v>
      </c>
      <c r="ZC18" s="28">
        <v>55.079118000000001</v>
      </c>
      <c r="ZD18" s="28">
        <v>69.647716000000003</v>
      </c>
      <c r="ZE18" s="28">
        <v>84.767720999999995</v>
      </c>
      <c r="ZF18" s="28">
        <v>82.877550999999997</v>
      </c>
      <c r="ZG18" s="28">
        <v>83.807158000000001</v>
      </c>
      <c r="ZH18" s="28">
        <v>89.552807999999999</v>
      </c>
      <c r="ZI18" s="28">
        <v>98.702205000000006</v>
      </c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</row>
    <row r="19" spans="1:721" s="53" customFormat="1" ht="16.5" customHeight="1" x14ac:dyDescent="0.3">
      <c r="A19" s="87" t="s">
        <v>333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  <c r="IX19" s="102"/>
      <c r="IY19" s="102"/>
      <c r="IZ19" s="102"/>
      <c r="JA19" s="102"/>
      <c r="JB19" s="102"/>
      <c r="JC19" s="102"/>
      <c r="JD19" s="102"/>
      <c r="JE19" s="102"/>
      <c r="JF19" s="102"/>
      <c r="JG19" s="102"/>
      <c r="JH19" s="102"/>
      <c r="JI19" s="102"/>
      <c r="JJ19" s="102"/>
      <c r="JK19" s="102"/>
      <c r="JL19" s="102"/>
      <c r="JM19" s="102"/>
      <c r="JN19" s="102"/>
      <c r="JO19" s="102"/>
      <c r="JP19" s="102"/>
      <c r="JQ19" s="102"/>
      <c r="JR19" s="72"/>
      <c r="JS19" s="72"/>
      <c r="JT19" s="72"/>
      <c r="JU19" s="72"/>
      <c r="JV19" s="72"/>
      <c r="JW19" s="72"/>
      <c r="JX19" s="72"/>
      <c r="JY19" s="72"/>
      <c r="JZ19" s="72"/>
      <c r="KA19" s="72"/>
      <c r="KB19" s="72"/>
      <c r="KC19" s="72"/>
      <c r="KD19" s="72"/>
      <c r="KE19" s="72"/>
      <c r="KF19" s="72"/>
      <c r="KG19" s="72"/>
      <c r="KH19" s="72"/>
      <c r="KI19" s="72"/>
      <c r="KJ19" s="72"/>
      <c r="KK19" s="72"/>
      <c r="KL19" s="72"/>
      <c r="KM19" s="72"/>
      <c r="KN19" s="72"/>
      <c r="KO19" s="72"/>
      <c r="KP19" s="72"/>
      <c r="KQ19" s="72"/>
      <c r="KR19" s="72"/>
      <c r="KS19" s="72"/>
      <c r="KT19" s="72"/>
      <c r="KU19" s="72"/>
      <c r="KV19" s="72"/>
      <c r="KW19" s="72"/>
      <c r="KX19" s="72"/>
      <c r="KY19" s="72"/>
      <c r="KZ19" s="72"/>
      <c r="LA19" s="72"/>
      <c r="LB19" s="72"/>
      <c r="LC19" s="72"/>
      <c r="LD19" s="72"/>
      <c r="LE19" s="72"/>
      <c r="LF19" s="72"/>
      <c r="LG19" s="72"/>
      <c r="LH19" s="72"/>
      <c r="LI19" s="72"/>
      <c r="LJ19" s="72"/>
      <c r="LK19" s="72"/>
      <c r="LL19" s="72"/>
      <c r="LM19" s="72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4"/>
      <c r="SD19" s="104"/>
      <c r="SE19" s="104"/>
      <c r="SF19" s="104"/>
      <c r="SG19" s="104"/>
      <c r="SH19" s="104"/>
      <c r="SI19" s="104"/>
      <c r="SJ19" s="104"/>
      <c r="SK19" s="104"/>
      <c r="SL19" s="104"/>
      <c r="SM19" s="104"/>
      <c r="SN19" s="104"/>
      <c r="SO19" s="104"/>
      <c r="SP19" s="104"/>
      <c r="SQ19" s="104"/>
      <c r="SR19" s="104"/>
      <c r="SS19" s="104"/>
      <c r="ST19" s="104"/>
      <c r="SU19" s="104"/>
      <c r="SV19" s="104"/>
      <c r="SW19" s="104"/>
      <c r="SX19" s="104"/>
      <c r="SY19" s="104"/>
      <c r="SZ19" s="104"/>
      <c r="TA19" s="104"/>
      <c r="TB19" s="104"/>
      <c r="TC19" s="104"/>
      <c r="TD19" s="104"/>
      <c r="TE19" s="104"/>
      <c r="TF19" s="104"/>
      <c r="TG19" s="104"/>
      <c r="TH19" s="104"/>
      <c r="TI19" s="104"/>
      <c r="TJ19" s="104"/>
      <c r="TK19" s="104"/>
      <c r="TL19" s="104"/>
      <c r="TM19" s="104"/>
      <c r="TN19" s="104"/>
      <c r="TO19" s="104"/>
      <c r="TP19" s="104"/>
      <c r="TQ19" s="104"/>
      <c r="TR19" s="104"/>
      <c r="TS19" s="104"/>
      <c r="TT19" s="104"/>
      <c r="TU19" s="104"/>
      <c r="TV19" s="104"/>
      <c r="TW19" s="104"/>
      <c r="TX19" s="104"/>
      <c r="TY19" s="104"/>
      <c r="TZ19" s="104"/>
      <c r="UA19" s="104"/>
      <c r="UB19" s="104"/>
      <c r="UC19" s="104"/>
      <c r="UD19" s="104"/>
      <c r="UE19" s="104"/>
      <c r="UF19" s="104"/>
      <c r="UG19" s="104"/>
      <c r="UH19" s="104"/>
      <c r="UI19" s="104"/>
      <c r="UJ19" s="104"/>
      <c r="UK19" s="104"/>
      <c r="UL19" s="104"/>
      <c r="UM19" s="104"/>
      <c r="UN19" s="104"/>
      <c r="UO19" s="104"/>
      <c r="UP19" s="104"/>
      <c r="UQ19" s="104"/>
      <c r="UR19" s="104"/>
      <c r="US19" s="104"/>
      <c r="UT19" s="104"/>
      <c r="UU19" s="104"/>
      <c r="UV19" s="104"/>
      <c r="UW19" s="104"/>
      <c r="UX19" s="104"/>
      <c r="UY19" s="104"/>
      <c r="UZ19" s="104"/>
      <c r="VA19" s="104"/>
      <c r="VB19" s="104"/>
      <c r="VC19" s="104"/>
      <c r="VD19" s="104"/>
      <c r="VE19" s="104"/>
      <c r="VF19" s="104"/>
      <c r="VG19" s="104"/>
      <c r="VH19" s="104"/>
      <c r="VI19" s="104"/>
      <c r="VJ19" s="104"/>
      <c r="VK19" s="104"/>
      <c r="VL19" s="104"/>
      <c r="VM19" s="104"/>
      <c r="VN19" s="104"/>
      <c r="VO19" s="104"/>
      <c r="VP19" s="104"/>
      <c r="VQ19" s="104"/>
      <c r="VR19" s="104"/>
      <c r="VS19" s="104"/>
      <c r="VT19" s="104"/>
      <c r="VU19" s="104"/>
      <c r="VV19" s="104"/>
      <c r="VW19" s="104"/>
      <c r="VX19" s="104"/>
      <c r="VY19" s="104"/>
      <c r="VZ19" s="104"/>
      <c r="WA19" s="104"/>
      <c r="WB19" s="104"/>
      <c r="WC19" s="104"/>
      <c r="WD19" s="104"/>
      <c r="WE19" s="104"/>
      <c r="WF19" s="104"/>
      <c r="WG19" s="104"/>
      <c r="WH19" s="104"/>
      <c r="WI19" s="104"/>
      <c r="WJ19" s="104"/>
      <c r="WK19" s="104"/>
      <c r="WL19" s="104"/>
      <c r="WM19" s="104"/>
      <c r="WN19" s="104"/>
      <c r="WO19" s="104"/>
      <c r="WP19" s="104"/>
      <c r="WQ19" s="104"/>
      <c r="WR19" s="104"/>
      <c r="WS19" s="104"/>
      <c r="WT19" s="104"/>
      <c r="WU19" s="104"/>
      <c r="WV19" s="104"/>
      <c r="WW19" s="104"/>
      <c r="WX19" s="104"/>
      <c r="WY19" s="104"/>
      <c r="WZ19" s="104"/>
      <c r="XA19" s="104"/>
      <c r="XB19" s="104"/>
      <c r="XC19" s="104"/>
      <c r="XD19" s="104"/>
      <c r="XE19" s="104"/>
      <c r="XF19" s="104"/>
      <c r="XG19" s="104"/>
      <c r="XH19" s="104"/>
      <c r="XI19" s="104"/>
      <c r="XJ19" s="104"/>
      <c r="XK19" s="104"/>
      <c r="XL19" s="104"/>
      <c r="XM19" s="104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</row>
    <row r="20" spans="1:721" s="28" customFormat="1" ht="16.5" customHeight="1" x14ac:dyDescent="0.3">
      <c r="A20" s="84" t="s">
        <v>296</v>
      </c>
      <c r="B20" s="55"/>
      <c r="C20" s="55"/>
      <c r="D20" s="55"/>
      <c r="E20" s="55"/>
      <c r="F20" s="55">
        <v>19.159994999999999</v>
      </c>
      <c r="G20" s="55">
        <v>18.079995</v>
      </c>
      <c r="H20" s="55">
        <v>25.52</v>
      </c>
      <c r="I20" s="55">
        <v>29.56</v>
      </c>
      <c r="J20" s="55">
        <v>26</v>
      </c>
      <c r="K20" s="55">
        <v>22.390004999999999</v>
      </c>
      <c r="L20" s="55">
        <v>25.44</v>
      </c>
      <c r="M20" s="55">
        <v>29.259995</v>
      </c>
      <c r="N20" s="55">
        <v>28.19</v>
      </c>
      <c r="O20" s="55">
        <v>25.520009999999999</v>
      </c>
      <c r="P20" s="55">
        <v>22.07</v>
      </c>
      <c r="Q20" s="55">
        <v>21.48</v>
      </c>
      <c r="R20" s="55">
        <v>20.899989999999999</v>
      </c>
      <c r="S20" s="55">
        <v>19.800004999999999</v>
      </c>
      <c r="T20" s="55">
        <v>27.619994999999999</v>
      </c>
      <c r="U20" s="55">
        <v>31.809995000000001</v>
      </c>
      <c r="V20" s="55">
        <v>28.23</v>
      </c>
      <c r="W20" s="55">
        <v>24.320004999999998</v>
      </c>
      <c r="X20" s="55">
        <v>28.040009999999999</v>
      </c>
      <c r="Y20" s="55">
        <v>32.309984999999998</v>
      </c>
      <c r="Z20" s="55">
        <v>25.659994999999999</v>
      </c>
      <c r="AA20" s="55">
        <v>24.119994999999999</v>
      </c>
      <c r="AB20" s="55">
        <v>20.990005</v>
      </c>
      <c r="AC20" s="55">
        <v>21.489995</v>
      </c>
      <c r="AD20" s="55">
        <v>19.440004999999999</v>
      </c>
      <c r="AE20" s="55">
        <v>19.509989999999998</v>
      </c>
      <c r="AF20" s="55">
        <v>27.780004999999999</v>
      </c>
      <c r="AG20" s="55">
        <v>30.98</v>
      </c>
      <c r="AH20" s="55">
        <v>27.880009999999999</v>
      </c>
      <c r="AI20" s="55">
        <v>22.360009999999999</v>
      </c>
      <c r="AJ20" s="55">
        <v>24.859995000000001</v>
      </c>
      <c r="AK20" s="55">
        <v>29.519995000000002</v>
      </c>
      <c r="AL20" s="55">
        <v>35.201785000000001</v>
      </c>
      <c r="AM20" s="55">
        <v>32.900326</v>
      </c>
      <c r="AN20" s="55">
        <v>27.044581999999998</v>
      </c>
      <c r="AO20" s="55">
        <v>24.593684</v>
      </c>
      <c r="AP20" s="55">
        <v>25.713705000000001</v>
      </c>
      <c r="AQ20" s="55">
        <v>25.661845</v>
      </c>
      <c r="AR20" s="55">
        <v>32.309516000000002</v>
      </c>
      <c r="AS20" s="55">
        <v>29.306303</v>
      </c>
      <c r="AT20" s="55">
        <v>24.968395000000001</v>
      </c>
      <c r="AU20" s="55">
        <v>24.263269999999999</v>
      </c>
      <c r="AV20" s="55">
        <v>24.63185</v>
      </c>
      <c r="AW20" s="55">
        <v>26.646198999999999</v>
      </c>
      <c r="AX20" s="55">
        <v>38.491179000000002</v>
      </c>
      <c r="AY20" s="55">
        <v>35.960877000000004</v>
      </c>
      <c r="AZ20" s="55">
        <v>29.573632</v>
      </c>
      <c r="BA20" s="55">
        <v>26.898136000000001</v>
      </c>
      <c r="BB20" s="55">
        <v>28.137692000000001</v>
      </c>
      <c r="BC20" s="55">
        <v>28.072071000000001</v>
      </c>
      <c r="BD20" s="55">
        <v>35.340643</v>
      </c>
      <c r="BE20" s="55">
        <v>32.058708000000003</v>
      </c>
      <c r="BF20" s="55">
        <v>27.321327</v>
      </c>
      <c r="BG20" s="55">
        <v>26.549363</v>
      </c>
      <c r="BH20" s="55">
        <v>26.941392</v>
      </c>
      <c r="BI20" s="55">
        <v>29.157032000000001</v>
      </c>
      <c r="BJ20" s="55">
        <v>41.945425</v>
      </c>
      <c r="BK20" s="55">
        <v>39.198484999999998</v>
      </c>
      <c r="BL20" s="55">
        <v>32.229832999999999</v>
      </c>
      <c r="BM20" s="55">
        <v>29.298777999999999</v>
      </c>
      <c r="BN20" s="55">
        <v>30.633893</v>
      </c>
      <c r="BO20" s="55">
        <v>30.555744000000001</v>
      </c>
      <c r="BP20" s="55">
        <v>38.484991000000001</v>
      </c>
      <c r="BQ20" s="55">
        <v>34.909005999999998</v>
      </c>
      <c r="BR20" s="55">
        <v>29.732071000000001</v>
      </c>
      <c r="BS20" s="55">
        <v>28.907515</v>
      </c>
      <c r="BT20" s="55">
        <v>29.325478</v>
      </c>
      <c r="BU20" s="55">
        <v>31.714364</v>
      </c>
      <c r="BV20" s="55">
        <v>44.037505000000003</v>
      </c>
      <c r="BW20" s="55">
        <v>41.153137000000001</v>
      </c>
      <c r="BX20" s="55">
        <v>33.852128999999998</v>
      </c>
      <c r="BY20" s="55">
        <v>30.765073999999998</v>
      </c>
      <c r="BZ20" s="55">
        <v>32.163167999999999</v>
      </c>
      <c r="CA20" s="55">
        <v>32.079720000000002</v>
      </c>
      <c r="CB20" s="55">
        <v>40.380766999999999</v>
      </c>
      <c r="CC20" s="55">
        <v>36.626669999999997</v>
      </c>
      <c r="CD20" s="55">
        <v>31.228577000000001</v>
      </c>
      <c r="CE20" s="55">
        <v>30.361153000000002</v>
      </c>
      <c r="CF20" s="55">
        <v>30.804839000000001</v>
      </c>
      <c r="CG20" s="55">
        <v>33.314557000000001</v>
      </c>
      <c r="CH20" s="55">
        <v>45.605594000000004</v>
      </c>
      <c r="CI20" s="55">
        <v>42.618752999999998</v>
      </c>
      <c r="CJ20" s="55">
        <v>35.058469000000002</v>
      </c>
      <c r="CK20" s="55">
        <v>31.861512000000001</v>
      </c>
      <c r="CL20" s="55">
        <v>33.309539999999998</v>
      </c>
      <c r="CM20" s="55">
        <v>33.222881000000001</v>
      </c>
      <c r="CN20" s="55">
        <v>41.8187</v>
      </c>
      <c r="CO20" s="55">
        <v>37.931201999999999</v>
      </c>
      <c r="CP20" s="55">
        <v>32.341754999999999</v>
      </c>
      <c r="CQ20" s="55">
        <v>31.443594999999998</v>
      </c>
      <c r="CR20" s="55">
        <v>31.903108</v>
      </c>
      <c r="CS20" s="55">
        <v>34.502014000000003</v>
      </c>
      <c r="CT20" s="55">
        <v>48.421818999999999</v>
      </c>
      <c r="CU20" s="55">
        <v>45.249926000000002</v>
      </c>
      <c r="CV20" s="55">
        <v>37.220567000000003</v>
      </c>
      <c r="CW20" s="55">
        <v>33.825972999999998</v>
      </c>
      <c r="CX20" s="55">
        <v>35.363120000000002</v>
      </c>
      <c r="CY20" s="55">
        <v>35.271673</v>
      </c>
      <c r="CZ20" s="55">
        <v>44.401035</v>
      </c>
      <c r="DA20" s="55">
        <v>40.272596999999998</v>
      </c>
      <c r="DB20" s="55">
        <v>34.335279999999997</v>
      </c>
      <c r="DC20" s="55">
        <v>33.381163999999998</v>
      </c>
      <c r="DD20" s="55">
        <v>33.868994000000001</v>
      </c>
      <c r="DE20" s="55">
        <v>36.628779000000002</v>
      </c>
      <c r="DF20" s="55">
        <v>50.626784999999998</v>
      </c>
      <c r="DG20" s="55">
        <v>47.309497999999998</v>
      </c>
      <c r="DH20" s="55">
        <v>38.909928999999998</v>
      </c>
      <c r="DI20" s="55">
        <v>35.360655999999999</v>
      </c>
      <c r="DJ20" s="55">
        <v>36.967111000000003</v>
      </c>
      <c r="DK20" s="55">
        <v>36.872667999999997</v>
      </c>
      <c r="DL20" s="55">
        <v>46.422730000000001</v>
      </c>
      <c r="DM20" s="55">
        <v>42.104498</v>
      </c>
      <c r="DN20" s="55">
        <v>35.891807999999997</v>
      </c>
      <c r="DO20" s="55">
        <v>34.893338999999997</v>
      </c>
      <c r="DP20" s="55">
        <v>35.403260000000003</v>
      </c>
      <c r="DQ20" s="55">
        <v>38.289574999999999</v>
      </c>
      <c r="DR20" s="55">
        <v>53.037574999999997</v>
      </c>
      <c r="DS20" s="55">
        <v>49.561543</v>
      </c>
      <c r="DT20" s="55">
        <v>40.758232</v>
      </c>
      <c r="DU20" s="55">
        <v>37.039687999999998</v>
      </c>
      <c r="DV20" s="55">
        <v>38.722236000000002</v>
      </c>
      <c r="DW20" s="55">
        <v>38.624265999999999</v>
      </c>
      <c r="DX20" s="55">
        <v>48.633189000000002</v>
      </c>
      <c r="DY20" s="55">
        <v>44.107869999999998</v>
      </c>
      <c r="DZ20" s="55">
        <v>37.595120999999999</v>
      </c>
      <c r="EA20" s="55">
        <v>36.548513</v>
      </c>
      <c r="EB20" s="55">
        <v>37.082616000000002</v>
      </c>
      <c r="EC20" s="55">
        <v>40.106918</v>
      </c>
      <c r="ED20" s="55">
        <v>54.028342000000002</v>
      </c>
      <c r="EE20" s="55">
        <v>50.486311000000001</v>
      </c>
      <c r="EF20" s="55">
        <v>41.514209000000001</v>
      </c>
      <c r="EG20" s="55">
        <v>37.726013999999999</v>
      </c>
      <c r="EH20" s="55">
        <v>39.439421000000003</v>
      </c>
      <c r="EI20" s="55">
        <v>39.340747999999998</v>
      </c>
      <c r="EJ20" s="55">
        <v>49.541592000000001</v>
      </c>
      <c r="EK20" s="55">
        <v>44.930075000000002</v>
      </c>
      <c r="EL20" s="55">
        <v>38.290672999999998</v>
      </c>
      <c r="EM20" s="55">
        <v>37.223503999999998</v>
      </c>
      <c r="EN20" s="55">
        <v>37.767479999999999</v>
      </c>
      <c r="EO20" s="55">
        <v>40.849091999999999</v>
      </c>
      <c r="EP20" s="55">
        <v>54.011712000000003</v>
      </c>
      <c r="EQ20" s="55">
        <v>50.469926000000001</v>
      </c>
      <c r="ER20" s="55">
        <v>41.496732999999999</v>
      </c>
      <c r="ES20" s="55">
        <v>37.709473000000003</v>
      </c>
      <c r="ET20" s="55">
        <v>39.421881999999997</v>
      </c>
      <c r="EU20" s="55">
        <v>39.324255000000001</v>
      </c>
      <c r="EV20" s="55">
        <v>49.526186000000003</v>
      </c>
      <c r="EW20" s="55">
        <v>44.914597999999998</v>
      </c>
      <c r="EX20" s="55">
        <v>38.273018</v>
      </c>
      <c r="EY20" s="55">
        <v>37.205382</v>
      </c>
      <c r="EZ20" s="55">
        <v>37.749097999999996</v>
      </c>
      <c r="FA20" s="55">
        <v>40.830530000000003</v>
      </c>
      <c r="FB20" s="55">
        <v>54.564909999999998</v>
      </c>
      <c r="FC20" s="55">
        <v>50.986032999999999</v>
      </c>
      <c r="FD20" s="55">
        <v>41.917461000000003</v>
      </c>
      <c r="FE20" s="55">
        <v>38.091166000000001</v>
      </c>
      <c r="FF20" s="55">
        <v>39.820673999999997</v>
      </c>
      <c r="FG20" s="55">
        <v>39.722906000000002</v>
      </c>
      <c r="FH20" s="55">
        <v>50.033299999999997</v>
      </c>
      <c r="FI20" s="55">
        <v>45.373125000000002</v>
      </c>
      <c r="FJ20" s="55">
        <v>38.659464</v>
      </c>
      <c r="FK20" s="55">
        <v>37.580271000000003</v>
      </c>
      <c r="FL20" s="55">
        <v>38.129455999999998</v>
      </c>
      <c r="FM20" s="55">
        <v>41.243048000000002</v>
      </c>
      <c r="FN20" s="55">
        <v>55.146236000000002</v>
      </c>
      <c r="FO20" s="55">
        <v>51.528596999999998</v>
      </c>
      <c r="FP20" s="55">
        <v>42.360182000000002</v>
      </c>
      <c r="FQ20" s="55">
        <v>38.492922999999998</v>
      </c>
      <c r="FR20" s="55">
        <v>40.240475000000004</v>
      </c>
      <c r="FS20" s="55">
        <v>40.142516000000001</v>
      </c>
      <c r="FT20" s="55">
        <v>50.566284000000003</v>
      </c>
      <c r="FU20" s="55">
        <v>45.855203000000003</v>
      </c>
      <c r="FV20" s="55">
        <v>39.066391000000003</v>
      </c>
      <c r="FW20" s="55">
        <v>37.975140000000003</v>
      </c>
      <c r="FX20" s="55">
        <v>38.530101999999999</v>
      </c>
      <c r="FY20" s="55">
        <v>41.677382000000001</v>
      </c>
      <c r="FZ20" s="55">
        <v>56.069724000000001</v>
      </c>
      <c r="GA20" s="55">
        <v>52.391013000000001</v>
      </c>
      <c r="GB20" s="55">
        <v>43.066755000000001</v>
      </c>
      <c r="GC20" s="55">
        <v>39.134728000000003</v>
      </c>
      <c r="GD20" s="55">
        <v>40.911211000000002</v>
      </c>
      <c r="GE20" s="55">
        <v>40.812137</v>
      </c>
      <c r="GF20" s="55">
        <v>51.412998000000002</v>
      </c>
      <c r="GG20" s="55">
        <v>46.622152</v>
      </c>
      <c r="GH20" s="55">
        <v>39.717142000000003</v>
      </c>
      <c r="GI20" s="55">
        <v>38.607092000000002</v>
      </c>
      <c r="GJ20" s="55">
        <v>39.171289000000002</v>
      </c>
      <c r="GK20" s="55">
        <v>42.371642999999999</v>
      </c>
      <c r="GL20" s="55">
        <v>57.505122</v>
      </c>
      <c r="GM20" s="55">
        <v>53.731585000000003</v>
      </c>
      <c r="GN20" s="55">
        <v>44.165525000000002</v>
      </c>
      <c r="GO20" s="55">
        <v>40.132603000000003</v>
      </c>
      <c r="GP20" s="55">
        <v>41.954276</v>
      </c>
      <c r="GQ20" s="55">
        <v>41.853433000000003</v>
      </c>
      <c r="GR20" s="55">
        <v>52.729125000000003</v>
      </c>
      <c r="GS20" s="55">
        <v>47.814368000000002</v>
      </c>
      <c r="GT20" s="55">
        <v>40.729139000000004</v>
      </c>
      <c r="GU20" s="55">
        <v>39.590093000000003</v>
      </c>
      <c r="GV20" s="55">
        <v>40.168653999999997</v>
      </c>
      <c r="GW20" s="55">
        <v>43.451489000000002</v>
      </c>
      <c r="GX20" s="55">
        <v>60.094977999999998</v>
      </c>
      <c r="GY20" s="55">
        <v>56.151066</v>
      </c>
      <c r="GZ20" s="55">
        <v>46.152656</v>
      </c>
      <c r="HA20" s="55">
        <v>41.938037999999999</v>
      </c>
      <c r="HB20" s="55">
        <v>43.841552</v>
      </c>
      <c r="HC20" s="55">
        <v>43.736559999999997</v>
      </c>
      <c r="HD20" s="55">
        <v>55.103712999999999</v>
      </c>
      <c r="HE20" s="55">
        <v>49.967109999999998</v>
      </c>
      <c r="HF20" s="55">
        <v>42.561020999999997</v>
      </c>
      <c r="HG20" s="55">
        <v>41.370424999999997</v>
      </c>
      <c r="HH20" s="55">
        <v>41.975003999999998</v>
      </c>
      <c r="HI20" s="55">
        <v>45.405861999999999</v>
      </c>
      <c r="HJ20" s="55">
        <v>62.006383999999997</v>
      </c>
      <c r="HK20" s="55">
        <v>57.937012000000003</v>
      </c>
      <c r="HL20" s="55">
        <v>47.620230999999997</v>
      </c>
      <c r="HM20" s="55">
        <v>43.271566</v>
      </c>
      <c r="HN20" s="55">
        <v>45.235559000000002</v>
      </c>
      <c r="HO20" s="55">
        <v>45.127222000000003</v>
      </c>
      <c r="HP20" s="55">
        <v>56.856414999999998</v>
      </c>
      <c r="HQ20" s="55">
        <v>51.556277999999999</v>
      </c>
      <c r="HR20" s="55">
        <v>43.914175</v>
      </c>
      <c r="HS20" s="55">
        <v>42.685664000000003</v>
      </c>
      <c r="HT20" s="55">
        <v>43.309462000000003</v>
      </c>
      <c r="HU20" s="55">
        <v>46.849511</v>
      </c>
      <c r="HV20" s="55">
        <v>63.939275000000002</v>
      </c>
      <c r="HW20" s="55">
        <v>59.742713999999999</v>
      </c>
      <c r="HX20" s="55">
        <v>49.103313999999997</v>
      </c>
      <c r="HY20" s="55">
        <v>44.618941</v>
      </c>
      <c r="HZ20" s="55">
        <v>46.644041999999999</v>
      </c>
      <c r="IA20" s="55">
        <v>46.532691</v>
      </c>
      <c r="IB20" s="55">
        <v>58.628703999999999</v>
      </c>
      <c r="IC20" s="55">
        <v>53.162880999999999</v>
      </c>
      <c r="ID20" s="55">
        <v>45.281419</v>
      </c>
      <c r="IE20" s="55">
        <v>44.014231000000002</v>
      </c>
      <c r="IF20" s="55">
        <v>44.657442000000003</v>
      </c>
      <c r="IG20" s="55">
        <v>48.308141999999997</v>
      </c>
      <c r="IH20" s="55">
        <v>65.336523999999997</v>
      </c>
      <c r="II20" s="55">
        <v>61.047693000000002</v>
      </c>
      <c r="IJ20" s="55">
        <v>50.172911999999997</v>
      </c>
      <c r="IK20" s="55">
        <v>45.590460999999998</v>
      </c>
      <c r="IL20" s="55">
        <v>47.659467999999997</v>
      </c>
      <c r="IM20" s="55">
        <v>47.546337000000001</v>
      </c>
      <c r="IN20" s="55">
        <v>59.909846000000002</v>
      </c>
      <c r="IO20" s="55">
        <v>54.323486000000003</v>
      </c>
      <c r="IP20" s="55">
        <v>46.266635999999998</v>
      </c>
      <c r="IQ20" s="55">
        <v>44.971286999999997</v>
      </c>
      <c r="IR20" s="55">
        <v>45.628489999999999</v>
      </c>
      <c r="IS20" s="55">
        <v>49.359409999999997</v>
      </c>
      <c r="IT20" s="55">
        <v>65.858605999999995</v>
      </c>
      <c r="IU20" s="55">
        <v>61.535277000000001</v>
      </c>
      <c r="IV20" s="55">
        <v>50.572431999999999</v>
      </c>
      <c r="IW20" s="55">
        <v>45.953288999999998</v>
      </c>
      <c r="IX20" s="55">
        <v>48.038697999999997</v>
      </c>
      <c r="IY20" s="55">
        <v>47.924964000000003</v>
      </c>
      <c r="IZ20" s="55">
        <v>60.388562999999998</v>
      </c>
      <c r="JA20" s="55">
        <v>54.757116000000003</v>
      </c>
      <c r="JB20" s="55">
        <v>46.634554000000001</v>
      </c>
      <c r="JC20" s="55">
        <v>45.328667000000003</v>
      </c>
      <c r="JD20" s="55">
        <v>45.991092000000002</v>
      </c>
      <c r="JE20" s="55">
        <v>49.751941000000002</v>
      </c>
      <c r="JF20" s="55">
        <v>67.549925000000002</v>
      </c>
      <c r="JG20" s="55">
        <v>63.115254999999998</v>
      </c>
      <c r="JH20" s="55">
        <v>51.869472999999999</v>
      </c>
      <c r="JI20" s="55">
        <v>47.131644000000001</v>
      </c>
      <c r="JJ20" s="55">
        <v>49.270339999999997</v>
      </c>
      <c r="JK20" s="55">
        <v>49.154131999999997</v>
      </c>
      <c r="JL20" s="55">
        <v>61.939307999999997</v>
      </c>
      <c r="JM20" s="55">
        <v>56.162688000000003</v>
      </c>
      <c r="JN20" s="55">
        <v>47.829937000000001</v>
      </c>
      <c r="JO20" s="55">
        <v>46.490192</v>
      </c>
      <c r="JP20" s="55">
        <v>47.169595000000001</v>
      </c>
      <c r="JQ20" s="55">
        <v>51.027397000000001</v>
      </c>
      <c r="JR20" s="55">
        <v>90.582370999999995</v>
      </c>
      <c r="JS20" s="55">
        <v>84.898793999999995</v>
      </c>
      <c r="JT20" s="55">
        <v>77.095866000000001</v>
      </c>
      <c r="JU20" s="55">
        <v>74.443878999999995</v>
      </c>
      <c r="JV20" s="55">
        <v>70.833888999999999</v>
      </c>
      <c r="JW20" s="55">
        <v>70.755165000000005</v>
      </c>
      <c r="JX20" s="55">
        <v>91.191418999999996</v>
      </c>
      <c r="JY20" s="55">
        <v>100.35141900000001</v>
      </c>
      <c r="JZ20" s="55">
        <v>92.091434000000007</v>
      </c>
      <c r="KA20" s="55">
        <v>79.556220999999994</v>
      </c>
      <c r="KB20" s="55">
        <v>86.085572999999997</v>
      </c>
      <c r="KC20" s="55">
        <v>96.665923000000006</v>
      </c>
      <c r="KD20" s="55">
        <v>94.762940999999998</v>
      </c>
      <c r="KE20" s="55">
        <v>88.821613999999997</v>
      </c>
      <c r="KF20" s="55">
        <v>80.681144000000003</v>
      </c>
      <c r="KG20" s="55">
        <v>77.895404999999997</v>
      </c>
      <c r="KH20" s="55">
        <v>74.135414999999995</v>
      </c>
      <c r="KI20" s="55">
        <v>74.047149000000005</v>
      </c>
      <c r="KJ20" s="55">
        <v>95.398204000000007</v>
      </c>
      <c r="KK20" s="55">
        <v>104.95819899999999</v>
      </c>
      <c r="KL20" s="55">
        <v>96.348198999999994</v>
      </c>
      <c r="KM20" s="55">
        <v>83.248137</v>
      </c>
      <c r="KN20" s="55">
        <v>90.067284999999998</v>
      </c>
      <c r="KO20" s="55">
        <v>101.114272</v>
      </c>
      <c r="KP20" s="55">
        <v>99.129966999999994</v>
      </c>
      <c r="KQ20" s="55">
        <v>92.920918</v>
      </c>
      <c r="KR20" s="55">
        <v>84.422962999999996</v>
      </c>
      <c r="KS20" s="55">
        <v>81.503613999999999</v>
      </c>
      <c r="KT20" s="55">
        <v>77.583624</v>
      </c>
      <c r="KU20" s="55">
        <v>77.485809000000003</v>
      </c>
      <c r="KV20" s="55">
        <v>99.801347000000007</v>
      </c>
      <c r="KW20" s="55">
        <v>109.781352</v>
      </c>
      <c r="KX20" s="55">
        <v>100.781352</v>
      </c>
      <c r="KY20" s="55">
        <v>87.106522999999996</v>
      </c>
      <c r="KZ20" s="55">
        <v>94.225431999999998</v>
      </c>
      <c r="LA20" s="55">
        <v>105.759007</v>
      </c>
      <c r="LB20" s="55">
        <v>103.693347</v>
      </c>
      <c r="LC20" s="55">
        <v>97.216632000000004</v>
      </c>
      <c r="LD20" s="55">
        <v>88.331235000000007</v>
      </c>
      <c r="LE20" s="55">
        <v>85.288430000000005</v>
      </c>
      <c r="LF20" s="55">
        <v>81.178444999999996</v>
      </c>
      <c r="LG20" s="55">
        <v>81.091081000000003</v>
      </c>
      <c r="LH20" s="55">
        <v>104.40076999999999</v>
      </c>
      <c r="LI20" s="55">
        <v>114.820775</v>
      </c>
      <c r="LJ20" s="55">
        <v>105.43077</v>
      </c>
      <c r="LK20" s="55">
        <v>91.141315000000006</v>
      </c>
      <c r="LL20" s="55">
        <v>98.579992000000004</v>
      </c>
      <c r="LM20" s="55">
        <v>110.62006599999999</v>
      </c>
      <c r="NV20" s="55">
        <v>20.552735999999999</v>
      </c>
      <c r="NW20" s="55">
        <v>19.802802</v>
      </c>
      <c r="NX20" s="55">
        <v>16.915109999999999</v>
      </c>
      <c r="NY20" s="55">
        <v>14.651099</v>
      </c>
      <c r="NZ20" s="55">
        <v>10.851115</v>
      </c>
      <c r="OA20" s="55">
        <v>9.9048680000000004</v>
      </c>
      <c r="OB20" s="55">
        <v>15.308795</v>
      </c>
      <c r="OC20" s="55">
        <v>19.20881</v>
      </c>
      <c r="OD20" s="55">
        <v>18.958442000000002</v>
      </c>
      <c r="OE20" s="55">
        <v>18.697526</v>
      </c>
      <c r="OF20" s="55">
        <v>19.593558000000002</v>
      </c>
      <c r="OG20" s="55">
        <v>23.269803</v>
      </c>
      <c r="OH20" s="55">
        <v>25.621449999999999</v>
      </c>
      <c r="OI20" s="55">
        <v>23.226291</v>
      </c>
      <c r="OJ20" s="55">
        <v>18.827801000000001</v>
      </c>
      <c r="OK20" s="55">
        <v>18.118040000000001</v>
      </c>
      <c r="OL20" s="55">
        <v>14.639804</v>
      </c>
      <c r="OM20" s="55">
        <v>16.522957999999999</v>
      </c>
      <c r="ON20" s="55">
        <v>16.939159</v>
      </c>
      <c r="OO20" s="55">
        <v>16.569841</v>
      </c>
      <c r="OP20" s="55">
        <v>15.856063000000001</v>
      </c>
      <c r="OQ20" s="55">
        <v>16.186540999999998</v>
      </c>
      <c r="OR20" s="55">
        <v>16.533687</v>
      </c>
      <c r="OS20" s="55">
        <v>17.898958</v>
      </c>
      <c r="OT20" s="55">
        <v>28.043051999999999</v>
      </c>
      <c r="OU20" s="55">
        <v>25.403352000000002</v>
      </c>
      <c r="OV20" s="55">
        <v>20.593126999999999</v>
      </c>
      <c r="OW20" s="55">
        <v>19.804386999999998</v>
      </c>
      <c r="OX20" s="55">
        <v>15.996869999999999</v>
      </c>
      <c r="OY20" s="55">
        <v>18.053933000000001</v>
      </c>
      <c r="OZ20" s="55">
        <v>18.513500000000001</v>
      </c>
      <c r="PA20" s="55">
        <v>18.098877000000002</v>
      </c>
      <c r="PB20" s="55">
        <v>17.355775999999999</v>
      </c>
      <c r="PC20" s="55">
        <v>17.692993000000001</v>
      </c>
      <c r="PD20" s="55">
        <v>18.069884999999999</v>
      </c>
      <c r="PE20" s="55">
        <v>19.572566999999999</v>
      </c>
      <c r="PF20" s="55">
        <v>30.551169000000002</v>
      </c>
      <c r="PG20" s="55">
        <v>27.669943</v>
      </c>
      <c r="PH20" s="55">
        <v>22.436385000000001</v>
      </c>
      <c r="PI20" s="55">
        <v>21.575282999999999</v>
      </c>
      <c r="PJ20" s="55">
        <v>17.4499</v>
      </c>
      <c r="PK20" s="55">
        <v>19.702531</v>
      </c>
      <c r="PL20" s="55">
        <v>20.171557</v>
      </c>
      <c r="PM20" s="55">
        <v>19.728489</v>
      </c>
      <c r="PN20" s="55">
        <v>18.907914000000002</v>
      </c>
      <c r="PO20" s="55">
        <v>19.269022</v>
      </c>
      <c r="PP20" s="55">
        <v>19.678374999999999</v>
      </c>
      <c r="PQ20" s="55">
        <v>21.320512999999998</v>
      </c>
      <c r="PR20" s="55">
        <v>32.070737000000001</v>
      </c>
      <c r="PS20" s="55">
        <v>29.035734999999999</v>
      </c>
      <c r="PT20" s="55">
        <v>23.545769</v>
      </c>
      <c r="PU20" s="55">
        <v>22.647673999999999</v>
      </c>
      <c r="PV20" s="55">
        <v>18.324712999999999</v>
      </c>
      <c r="PW20" s="55">
        <v>20.675933000000001</v>
      </c>
      <c r="PX20" s="55">
        <v>21.176234999999998</v>
      </c>
      <c r="PY20" s="55">
        <v>20.697196999999999</v>
      </c>
      <c r="PZ20" s="55">
        <v>19.854664</v>
      </c>
      <c r="QA20" s="55">
        <v>20.224222999999999</v>
      </c>
      <c r="QB20" s="55">
        <v>20.627286000000002</v>
      </c>
      <c r="QC20" s="55">
        <v>22.363527999999999</v>
      </c>
      <c r="QD20" s="55">
        <v>33.206937000000003</v>
      </c>
      <c r="QE20" s="55">
        <v>30.070844999999998</v>
      </c>
      <c r="QF20" s="55">
        <v>24.391441</v>
      </c>
      <c r="QG20" s="55">
        <v>23.455072999999999</v>
      </c>
      <c r="QH20" s="55">
        <v>18.981767000000001</v>
      </c>
      <c r="QI20" s="55">
        <v>21.414745</v>
      </c>
      <c r="QJ20" s="55">
        <v>21.921665999999998</v>
      </c>
      <c r="QK20" s="55">
        <v>21.444289999999999</v>
      </c>
      <c r="QL20" s="55">
        <v>20.562994</v>
      </c>
      <c r="QM20" s="55">
        <v>20.952596</v>
      </c>
      <c r="QN20" s="55">
        <v>21.363931000000001</v>
      </c>
      <c r="QO20" s="55">
        <v>23.169664999999998</v>
      </c>
      <c r="QP20" s="55">
        <v>35.259537999999999</v>
      </c>
      <c r="QQ20" s="55">
        <v>31.932604000000001</v>
      </c>
      <c r="QR20" s="55">
        <v>25.893522000000001</v>
      </c>
      <c r="QS20" s="55">
        <v>24.898575999999998</v>
      </c>
      <c r="QT20" s="55">
        <v>20.144722000000002</v>
      </c>
      <c r="QU20" s="55">
        <v>22.729075999999999</v>
      </c>
      <c r="QV20" s="55">
        <v>23.273828000000002</v>
      </c>
      <c r="QW20" s="55">
        <v>22.757318999999999</v>
      </c>
      <c r="QX20" s="55">
        <v>21.827106000000001</v>
      </c>
      <c r="QY20" s="55">
        <v>22.236563</v>
      </c>
      <c r="QZ20" s="55">
        <v>22.676486000000001</v>
      </c>
      <c r="RA20" s="55">
        <v>24.591743999999998</v>
      </c>
      <c r="RB20" s="55">
        <v>36.857180999999997</v>
      </c>
      <c r="RC20" s="55">
        <v>33.380428999999999</v>
      </c>
      <c r="RD20" s="55">
        <v>27.061192999999999</v>
      </c>
      <c r="RE20" s="55">
        <v>26.026312999999998</v>
      </c>
      <c r="RF20" s="55">
        <v>21.052357000000001</v>
      </c>
      <c r="RG20" s="55">
        <v>23.756606000000001</v>
      </c>
      <c r="RH20" s="55">
        <v>24.331751000000001</v>
      </c>
      <c r="RI20" s="55">
        <v>23.784904000000001</v>
      </c>
      <c r="RJ20" s="55">
        <v>22.804231999999999</v>
      </c>
      <c r="RK20" s="55">
        <v>23.233885000000001</v>
      </c>
      <c r="RL20" s="55">
        <v>23.704436999999999</v>
      </c>
      <c r="RM20" s="55">
        <v>25.699555</v>
      </c>
      <c r="RN20" s="55">
        <v>38.609102999999998</v>
      </c>
      <c r="RO20" s="55">
        <v>34.962242000000003</v>
      </c>
      <c r="RP20" s="55">
        <v>28.343093</v>
      </c>
      <c r="RQ20" s="55">
        <v>27.258320000000001</v>
      </c>
      <c r="RR20" s="55">
        <v>22.044119999999999</v>
      </c>
      <c r="RS20" s="55">
        <v>24.878920999999998</v>
      </c>
      <c r="RT20" s="55">
        <v>25.473368000000001</v>
      </c>
      <c r="RU20" s="55">
        <v>24.907019999999999</v>
      </c>
      <c r="RV20" s="55">
        <v>23.886606</v>
      </c>
      <c r="RW20" s="55">
        <v>24.336079999999999</v>
      </c>
      <c r="RX20" s="55">
        <v>24.8263</v>
      </c>
      <c r="RY20" s="55">
        <v>26.921427000000001</v>
      </c>
      <c r="RZ20" s="55">
        <v>39.326504</v>
      </c>
      <c r="SA20" s="55">
        <v>35.610452000000002</v>
      </c>
      <c r="SB20" s="55">
        <v>28.860906</v>
      </c>
      <c r="SC20" s="55">
        <v>27.754701000000001</v>
      </c>
      <c r="SD20" s="55">
        <v>22.441046</v>
      </c>
      <c r="SE20" s="55">
        <v>25.324209</v>
      </c>
      <c r="SF20" s="55">
        <v>25.941265999999999</v>
      </c>
      <c r="SG20" s="55">
        <v>25.363928000000001</v>
      </c>
      <c r="SH20" s="55">
        <v>24.312469</v>
      </c>
      <c r="SI20" s="55">
        <v>24.771939</v>
      </c>
      <c r="SJ20" s="55">
        <v>25.273492999999998</v>
      </c>
      <c r="SK20" s="55">
        <v>27.409106000000001</v>
      </c>
      <c r="SL20" s="55">
        <v>39.309466999999998</v>
      </c>
      <c r="SM20" s="55">
        <v>35.594678000000002</v>
      </c>
      <c r="SN20" s="55">
        <v>28.844577999999998</v>
      </c>
      <c r="SO20" s="55">
        <v>27.736440000000002</v>
      </c>
      <c r="SP20" s="55">
        <v>22.423524</v>
      </c>
      <c r="SQ20" s="55">
        <v>25.30461</v>
      </c>
      <c r="SR20" s="55">
        <v>25.924923</v>
      </c>
      <c r="SS20" s="55">
        <v>25.346126999999999</v>
      </c>
      <c r="ST20" s="55">
        <v>24.293151000000002</v>
      </c>
      <c r="SU20" s="55">
        <v>24.752801000000002</v>
      </c>
      <c r="SV20" s="55">
        <v>25.256029000000002</v>
      </c>
      <c r="SW20" s="55">
        <v>27.392348999999999</v>
      </c>
      <c r="SX20" s="55">
        <v>39.707228000000001</v>
      </c>
      <c r="SY20" s="55">
        <v>35.963335999999998</v>
      </c>
      <c r="SZ20" s="55">
        <v>29.132885000000002</v>
      </c>
      <c r="TA20" s="55">
        <v>28.013349999999999</v>
      </c>
      <c r="TB20" s="55">
        <v>22.640668000000002</v>
      </c>
      <c r="TC20" s="55">
        <v>25.560594999999999</v>
      </c>
      <c r="TD20" s="55">
        <v>26.183201</v>
      </c>
      <c r="TE20" s="55">
        <v>25.593274000000001</v>
      </c>
      <c r="TF20" s="55">
        <v>24.539718000000001</v>
      </c>
      <c r="TG20" s="55">
        <v>24.999238999999999</v>
      </c>
      <c r="TH20" s="55">
        <v>25.513722999999999</v>
      </c>
      <c r="TI20" s="55">
        <v>27.670389</v>
      </c>
      <c r="TJ20" s="55">
        <v>40.126651000000003</v>
      </c>
      <c r="TK20" s="55">
        <v>36.34348</v>
      </c>
      <c r="TL20" s="55">
        <v>29.442744999999999</v>
      </c>
      <c r="TM20" s="55">
        <v>28.301946999999998</v>
      </c>
      <c r="TN20" s="55">
        <v>22.879739000000001</v>
      </c>
      <c r="TO20" s="55">
        <v>25.818339000000002</v>
      </c>
      <c r="TP20" s="55">
        <v>26.463101999999999</v>
      </c>
      <c r="TQ20" s="55">
        <v>25.862096999999999</v>
      </c>
      <c r="TR20" s="55">
        <v>24.787787999999999</v>
      </c>
      <c r="TS20" s="55">
        <v>25.257338000000001</v>
      </c>
      <c r="TT20" s="55">
        <v>25.772901000000001</v>
      </c>
      <c r="TU20" s="55">
        <v>27.960069000000001</v>
      </c>
      <c r="TV20" s="55">
        <v>40.802160000000001</v>
      </c>
      <c r="TW20" s="55">
        <v>36.949240000000003</v>
      </c>
      <c r="TX20" s="55">
        <v>29.928387000000001</v>
      </c>
      <c r="TY20" s="55">
        <v>28.777121999999999</v>
      </c>
      <c r="TZ20" s="55">
        <v>23.255096999999999</v>
      </c>
      <c r="UA20" s="55">
        <v>26.243019</v>
      </c>
      <c r="UB20" s="55">
        <v>26.898754</v>
      </c>
      <c r="UC20" s="55">
        <v>26.287510000000001</v>
      </c>
      <c r="UD20" s="55">
        <v>25.192599999999999</v>
      </c>
      <c r="UE20" s="55">
        <v>25.672235000000001</v>
      </c>
      <c r="UF20" s="55">
        <v>26.198253000000001</v>
      </c>
      <c r="UG20" s="55">
        <v>28.425643999999998</v>
      </c>
      <c r="UH20" s="55">
        <v>41.847011999999999</v>
      </c>
      <c r="UI20" s="55">
        <v>37.884331000000003</v>
      </c>
      <c r="UJ20" s="55">
        <v>30.693508000000001</v>
      </c>
      <c r="UK20" s="55">
        <v>29.501477999999999</v>
      </c>
      <c r="UL20" s="55">
        <v>23.839627</v>
      </c>
      <c r="UM20" s="55">
        <v>26.907088000000002</v>
      </c>
      <c r="UN20" s="55">
        <v>27.583797000000001</v>
      </c>
      <c r="UO20" s="55">
        <v>26.952002</v>
      </c>
      <c r="UP20" s="55">
        <v>25.8369</v>
      </c>
      <c r="UQ20" s="55">
        <v>26.326633000000001</v>
      </c>
      <c r="UR20" s="55">
        <v>26.862967000000001</v>
      </c>
      <c r="US20" s="55">
        <v>29.140450999999999</v>
      </c>
      <c r="UT20" s="55">
        <v>43.724682000000001</v>
      </c>
      <c r="UU20" s="55">
        <v>39.591586</v>
      </c>
      <c r="UV20" s="55">
        <v>32.070810999999999</v>
      </c>
      <c r="UW20" s="55">
        <v>30.829836</v>
      </c>
      <c r="UX20" s="55">
        <v>24.907651999999999</v>
      </c>
      <c r="UY20" s="55">
        <v>28.116002999999999</v>
      </c>
      <c r="UZ20" s="55">
        <v>28.821155000000001</v>
      </c>
      <c r="VA20" s="55">
        <v>28.160024</v>
      </c>
      <c r="VB20" s="55">
        <v>26.995441</v>
      </c>
      <c r="VC20" s="55">
        <v>27.505123999999999</v>
      </c>
      <c r="VD20" s="55">
        <v>28.070851999999999</v>
      </c>
      <c r="VE20" s="55">
        <v>30.458189999999998</v>
      </c>
      <c r="VF20" s="55">
        <v>45.113702000000004</v>
      </c>
      <c r="VG20" s="55">
        <v>40.849946000000003</v>
      </c>
      <c r="VH20" s="55">
        <v>33.089512999999997</v>
      </c>
      <c r="VI20" s="55">
        <v>31.809460999999999</v>
      </c>
      <c r="VJ20" s="55">
        <v>25.697063</v>
      </c>
      <c r="VK20" s="55">
        <v>29.006471999999999</v>
      </c>
      <c r="VL20" s="55">
        <v>29.739851000000002</v>
      </c>
      <c r="VM20" s="55">
        <v>29.059474000000002</v>
      </c>
      <c r="VN20" s="55">
        <v>27.845534000000001</v>
      </c>
      <c r="VO20" s="55">
        <v>28.375297</v>
      </c>
      <c r="VP20" s="55">
        <v>28.960003</v>
      </c>
      <c r="VQ20" s="55">
        <v>31.416881</v>
      </c>
      <c r="VR20" s="55">
        <v>46.519516000000003</v>
      </c>
      <c r="VS20" s="55">
        <v>42.125332</v>
      </c>
      <c r="VT20" s="55">
        <v>34.125089000000003</v>
      </c>
      <c r="VU20" s="55">
        <v>32.795707999999998</v>
      </c>
      <c r="VV20" s="55">
        <v>26.503055</v>
      </c>
      <c r="VW20" s="55">
        <v>29.913177000000001</v>
      </c>
      <c r="VX20" s="55">
        <v>30.665437000000001</v>
      </c>
      <c r="VY20" s="55">
        <v>29.965577</v>
      </c>
      <c r="VZ20" s="55">
        <v>28.712102999999999</v>
      </c>
      <c r="WA20" s="55">
        <v>29.261842999999999</v>
      </c>
      <c r="WB20" s="55">
        <v>29.865957000000002</v>
      </c>
      <c r="WC20" s="55">
        <v>32.402709999999999</v>
      </c>
      <c r="WD20" s="55">
        <v>47.534613999999998</v>
      </c>
      <c r="WE20" s="55">
        <v>43.040813</v>
      </c>
      <c r="WF20" s="55">
        <v>34.860379000000002</v>
      </c>
      <c r="WG20" s="55">
        <v>33.510478999999997</v>
      </c>
      <c r="WH20" s="55">
        <v>27.067979999999999</v>
      </c>
      <c r="WI20" s="55">
        <v>30.557516</v>
      </c>
      <c r="WJ20" s="55">
        <v>31.320702000000001</v>
      </c>
      <c r="WK20" s="55">
        <v>30.610534000000001</v>
      </c>
      <c r="WL20" s="55">
        <v>29.336665</v>
      </c>
      <c r="WM20" s="55">
        <v>29.896321</v>
      </c>
      <c r="WN20" s="55">
        <v>30.510960000000001</v>
      </c>
      <c r="WO20" s="55">
        <v>33.097844000000002</v>
      </c>
      <c r="WP20" s="55">
        <v>47.912309</v>
      </c>
      <c r="WQ20" s="55">
        <v>43.388731999999997</v>
      </c>
      <c r="WR20" s="55">
        <v>35.138196000000001</v>
      </c>
      <c r="WS20" s="55">
        <v>33.767944999999997</v>
      </c>
      <c r="WT20" s="55">
        <v>27.285549</v>
      </c>
      <c r="WU20" s="55">
        <v>30.794805</v>
      </c>
      <c r="WV20" s="55">
        <v>31.568507</v>
      </c>
      <c r="WW20" s="55">
        <v>30.848026000000001</v>
      </c>
      <c r="WX20" s="55">
        <v>29.563946999999999</v>
      </c>
      <c r="WY20" s="55">
        <v>30.123661999999999</v>
      </c>
      <c r="WZ20" s="55">
        <v>30.748649</v>
      </c>
      <c r="XA20" s="55">
        <v>33.365603999999998</v>
      </c>
      <c r="XB20" s="55">
        <v>49.144758000000003</v>
      </c>
      <c r="XC20" s="55">
        <v>44.500970000000002</v>
      </c>
      <c r="XD20" s="55">
        <v>36.040548999999999</v>
      </c>
      <c r="XE20" s="55">
        <v>34.630572000000001</v>
      </c>
      <c r="XF20" s="55">
        <v>27.978100999999999</v>
      </c>
      <c r="XG20" s="55">
        <v>31.577442000000001</v>
      </c>
      <c r="XH20" s="55">
        <v>32.380851999999997</v>
      </c>
      <c r="XI20" s="55">
        <v>31.640609000000001</v>
      </c>
      <c r="XJ20" s="55">
        <v>30.316756999999999</v>
      </c>
      <c r="XK20" s="55">
        <v>30.896360000000001</v>
      </c>
      <c r="XL20" s="55">
        <v>31.530972999999999</v>
      </c>
      <c r="XM20" s="55">
        <v>34.217927000000003</v>
      </c>
      <c r="XN20" s="55">
        <v>80.875372999999996</v>
      </c>
      <c r="XO20" s="55">
        <v>77.26052</v>
      </c>
      <c r="XP20" s="55">
        <v>70.235763000000006</v>
      </c>
      <c r="XQ20" s="55">
        <v>60.653134000000001</v>
      </c>
      <c r="XR20" s="55">
        <v>50.083163999999996</v>
      </c>
      <c r="XS20" s="55">
        <v>45.784818000000001</v>
      </c>
      <c r="XT20" s="55">
        <v>58.338679999999997</v>
      </c>
      <c r="XU20" s="55">
        <v>71.62867</v>
      </c>
      <c r="XV20" s="55">
        <v>69.968412999999998</v>
      </c>
      <c r="XW20" s="55">
        <v>70.743313000000001</v>
      </c>
      <c r="XX20" s="55">
        <v>75.797196</v>
      </c>
      <c r="XY20" s="55">
        <v>83.781101000000007</v>
      </c>
      <c r="XZ20" s="55">
        <v>84.612702999999996</v>
      </c>
      <c r="YA20" s="55">
        <v>80.839675999999997</v>
      </c>
      <c r="YB20" s="55">
        <v>73.507231000000004</v>
      </c>
      <c r="YC20" s="55">
        <v>63.477240000000002</v>
      </c>
      <c r="YD20" s="55">
        <v>52.447280999999997</v>
      </c>
      <c r="YE20" s="55">
        <v>47.959164999999999</v>
      </c>
      <c r="YF20" s="55">
        <v>61.079672000000002</v>
      </c>
      <c r="YG20" s="55">
        <v>74.959666999999996</v>
      </c>
      <c r="YH20" s="55">
        <v>73.219393999999994</v>
      </c>
      <c r="YI20" s="55">
        <v>74.042513</v>
      </c>
      <c r="YJ20" s="55">
        <v>79.316253000000003</v>
      </c>
      <c r="YK20" s="55">
        <v>87.653037999999995</v>
      </c>
      <c r="YL20" s="55">
        <v>88.526686999999995</v>
      </c>
      <c r="YM20" s="55">
        <v>84.585459</v>
      </c>
      <c r="YN20" s="55">
        <v>76.925252</v>
      </c>
      <c r="YO20" s="55">
        <v>66.438292000000004</v>
      </c>
      <c r="YP20" s="55">
        <v>54.918323999999998</v>
      </c>
      <c r="YQ20" s="55">
        <v>50.240482</v>
      </c>
      <c r="YR20" s="55">
        <v>63.957344999999997</v>
      </c>
      <c r="YS20" s="55">
        <v>78.447344999999999</v>
      </c>
      <c r="YT20" s="55">
        <v>76.627047000000005</v>
      </c>
      <c r="YU20" s="55">
        <v>77.488336000000004</v>
      </c>
      <c r="YV20" s="55">
        <v>82.991949000000005</v>
      </c>
      <c r="YW20" s="55">
        <v>91.721027000000007</v>
      </c>
      <c r="YX20" s="55">
        <v>92.617112000000006</v>
      </c>
      <c r="YY20" s="55">
        <v>88.497763000000006</v>
      </c>
      <c r="YZ20" s="55">
        <v>80.499877999999995</v>
      </c>
      <c r="ZA20" s="55">
        <v>69.546226000000004</v>
      </c>
      <c r="ZB20" s="55">
        <v>57.506261000000002</v>
      </c>
      <c r="ZC20" s="55">
        <v>52.618671999999997</v>
      </c>
      <c r="ZD20" s="55">
        <v>66.961579</v>
      </c>
      <c r="ZE20" s="55">
        <v>82.081584000000007</v>
      </c>
      <c r="ZF20" s="55">
        <v>80.191323999999994</v>
      </c>
      <c r="ZG20" s="55">
        <v>81.090734999999995</v>
      </c>
      <c r="ZH20" s="55">
        <v>86.834209999999999</v>
      </c>
      <c r="ZI20" s="55">
        <v>95.938176999999996</v>
      </c>
    </row>
    <row r="21" spans="1:721" x14ac:dyDescent="0.3">
      <c r="A21" s="26" t="s">
        <v>298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85"/>
      <c r="OI21" s="85"/>
      <c r="OJ21" s="85"/>
      <c r="OK21" s="85"/>
      <c r="OL21" s="85"/>
      <c r="OM21" s="85"/>
      <c r="ON21" s="85"/>
      <c r="OO21" s="85"/>
      <c r="OP21" s="85"/>
      <c r="OQ21" s="85"/>
      <c r="OR21" s="85"/>
      <c r="OS21" s="85"/>
      <c r="OT21" s="85"/>
      <c r="OU21" s="85"/>
      <c r="OV21" s="85"/>
      <c r="OW21" s="85"/>
      <c r="OX21" s="85"/>
      <c r="OY21" s="85"/>
      <c r="OZ21" s="85"/>
      <c r="PA21" s="85"/>
      <c r="PB21" s="85"/>
      <c r="PC21" s="85"/>
      <c r="PD21" s="85"/>
      <c r="PE21" s="85"/>
      <c r="PF21" s="85"/>
      <c r="PG21" s="85"/>
      <c r="PH21" s="85"/>
      <c r="PI21" s="85"/>
      <c r="PJ21" s="85"/>
      <c r="PK21" s="85"/>
      <c r="PL21" s="85"/>
      <c r="PM21" s="85"/>
      <c r="PN21" s="85"/>
      <c r="PO21" s="85"/>
      <c r="PP21" s="85"/>
      <c r="PQ21" s="85"/>
      <c r="PR21" s="85"/>
      <c r="PS21" s="85"/>
      <c r="PT21" s="85"/>
      <c r="PU21" s="85"/>
      <c r="PV21" s="85"/>
      <c r="PW21" s="85"/>
      <c r="PX21" s="85"/>
      <c r="PY21" s="85"/>
      <c r="PZ21" s="85"/>
      <c r="QA21" s="85"/>
      <c r="QB21" s="85"/>
      <c r="QC21" s="85"/>
      <c r="QD21" s="85"/>
      <c r="QE21" s="85"/>
      <c r="QF21" s="85"/>
      <c r="QG21" s="85"/>
      <c r="QH21" s="85"/>
      <c r="QI21" s="85"/>
      <c r="QJ21" s="85"/>
      <c r="QK21" s="85"/>
      <c r="QL21" s="85"/>
      <c r="QM21" s="85"/>
      <c r="QN21" s="85"/>
      <c r="QO21" s="85"/>
      <c r="QP21" s="85"/>
      <c r="QQ21" s="85"/>
      <c r="QR21" s="85"/>
      <c r="QS21" s="85"/>
      <c r="QT21" s="85"/>
      <c r="QU21" s="85"/>
      <c r="QV21" s="85"/>
      <c r="QW21" s="85"/>
      <c r="QX21" s="85"/>
      <c r="QY21" s="85"/>
      <c r="QZ21" s="85"/>
      <c r="RA21" s="85"/>
      <c r="RB21" s="85"/>
      <c r="RC21" s="85"/>
      <c r="RD21" s="85"/>
      <c r="RE21" s="85"/>
      <c r="RF21" s="85"/>
      <c r="RG21" s="85"/>
      <c r="RH21" s="85"/>
      <c r="RI21" s="85"/>
      <c r="RJ21" s="85"/>
      <c r="RK21" s="85"/>
      <c r="RL21" s="85"/>
      <c r="RM21" s="85"/>
      <c r="RN21" s="85"/>
      <c r="RO21" s="85"/>
      <c r="RP21" s="85"/>
      <c r="RQ21" s="85"/>
      <c r="RR21" s="85"/>
      <c r="RS21" s="85"/>
      <c r="RT21" s="85"/>
      <c r="RU21" s="85"/>
      <c r="RV21" s="85"/>
      <c r="RW21" s="85"/>
      <c r="RX21" s="85"/>
      <c r="RY21" s="85"/>
      <c r="RZ21" s="85"/>
      <c r="SA21" s="85"/>
      <c r="SB21" s="85"/>
      <c r="SC21" s="85"/>
      <c r="SD21" s="85"/>
      <c r="SE21" s="85"/>
      <c r="SF21" s="85"/>
      <c r="SG21" s="85"/>
      <c r="SH21" s="85"/>
      <c r="SI21" s="85"/>
      <c r="SJ21" s="85"/>
      <c r="SK21" s="85"/>
      <c r="SL21" s="85"/>
      <c r="SM21" s="85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5"/>
      <c r="TB21" s="85"/>
      <c r="TC21" s="85"/>
      <c r="TD21" s="85"/>
      <c r="TE21" s="85"/>
      <c r="TF21" s="85"/>
      <c r="TG21" s="85"/>
      <c r="TH21" s="85"/>
      <c r="TI21" s="85"/>
      <c r="TJ21" s="85"/>
      <c r="TK21" s="85"/>
      <c r="TL21" s="85"/>
      <c r="TM21" s="85"/>
      <c r="TN21" s="85"/>
      <c r="TO21" s="85"/>
      <c r="TP21" s="85"/>
      <c r="TQ21" s="85"/>
      <c r="TR21" s="85"/>
      <c r="TS21" s="85"/>
      <c r="TT21" s="85"/>
      <c r="TU21" s="85"/>
      <c r="TV21" s="85"/>
      <c r="TW21" s="85"/>
      <c r="TX21" s="85"/>
      <c r="TY21" s="85"/>
      <c r="TZ21" s="85"/>
      <c r="UA21" s="85"/>
      <c r="UB21" s="85"/>
      <c r="UC21" s="85"/>
      <c r="UD21" s="85"/>
      <c r="UE21" s="85"/>
      <c r="UF21" s="85"/>
      <c r="UG21" s="85"/>
      <c r="UH21" s="85"/>
      <c r="UI21" s="85"/>
      <c r="UJ21" s="85"/>
      <c r="UK21" s="85"/>
      <c r="UL21" s="85"/>
      <c r="UM21" s="85"/>
      <c r="UN21" s="85"/>
      <c r="UO21" s="85"/>
      <c r="UP21" s="85"/>
      <c r="UQ21" s="85"/>
      <c r="UR21" s="85"/>
      <c r="US21" s="85"/>
      <c r="UT21" s="85"/>
      <c r="UU21" s="85"/>
      <c r="UV21" s="85"/>
      <c r="UW21" s="85"/>
      <c r="UX21" s="85"/>
      <c r="UY21" s="85"/>
      <c r="UZ21" s="85"/>
      <c r="VA21" s="85"/>
      <c r="VB21" s="85"/>
      <c r="VC21" s="85"/>
      <c r="VD21" s="85"/>
      <c r="VE21" s="85"/>
      <c r="VF21" s="85"/>
      <c r="VG21" s="85"/>
      <c r="VH21" s="85"/>
      <c r="VI21" s="85"/>
      <c r="VJ21" s="85"/>
      <c r="VK21" s="85"/>
      <c r="VL21" s="85"/>
      <c r="VM21" s="85"/>
      <c r="VN21" s="85"/>
      <c r="VO21" s="85"/>
      <c r="VP21" s="85"/>
      <c r="VQ21" s="85"/>
      <c r="VR21" s="85"/>
      <c r="VS21" s="85"/>
      <c r="VT21" s="85"/>
      <c r="VU21" s="85"/>
      <c r="VV21" s="85"/>
      <c r="VW21" s="85"/>
      <c r="VX21" s="85"/>
      <c r="VY21" s="85"/>
      <c r="VZ21" s="85"/>
      <c r="WA21" s="85"/>
      <c r="WB21" s="85"/>
      <c r="WC21" s="85"/>
      <c r="WD21" s="85"/>
      <c r="WE21" s="85"/>
      <c r="WF21" s="85"/>
      <c r="WG21" s="85"/>
      <c r="WH21" s="85"/>
      <c r="WI21" s="85"/>
      <c r="WJ21" s="85"/>
      <c r="WK21" s="85"/>
      <c r="WL21" s="85"/>
      <c r="WM21" s="85"/>
      <c r="WN21" s="85"/>
      <c r="WO21" s="85"/>
      <c r="WP21" s="85"/>
      <c r="WQ21" s="85"/>
      <c r="WR21" s="85"/>
      <c r="WS21" s="85"/>
      <c r="WT21" s="85"/>
      <c r="WU21" s="85"/>
      <c r="WV21" s="85"/>
      <c r="WW21" s="85"/>
      <c r="WX21" s="85"/>
      <c r="WY21" s="85"/>
      <c r="WZ21" s="85"/>
      <c r="XA21" s="85"/>
      <c r="XB21" s="85"/>
      <c r="XC21" s="85"/>
      <c r="XD21" s="85"/>
      <c r="XE21" s="85"/>
      <c r="XF21" s="85"/>
      <c r="XG21" s="85"/>
      <c r="XH21" s="85"/>
      <c r="XI21" s="85"/>
      <c r="XJ21" s="85"/>
      <c r="XK21" s="85"/>
      <c r="XL21" s="85"/>
      <c r="XM21" s="85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</row>
    <row r="22" spans="1:721" s="37" customFormat="1" x14ac:dyDescent="0.3">
      <c r="A22" s="5" t="s">
        <v>321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>
        <v>1.1419999999999999</v>
      </c>
      <c r="AA22" s="28">
        <v>1.1419999999999999</v>
      </c>
      <c r="AB22" s="28">
        <v>1.1419999999999999</v>
      </c>
      <c r="AC22" s="28">
        <v>1.1419999999999999</v>
      </c>
      <c r="AD22" s="28">
        <v>1.1419999999999999</v>
      </c>
      <c r="AE22" s="28">
        <v>1.1419999999999999</v>
      </c>
      <c r="AF22" s="28">
        <v>1.1419999999999999</v>
      </c>
      <c r="AG22" s="28">
        <v>1.1419999999999999</v>
      </c>
      <c r="AH22" s="28">
        <v>1.1419999999999999</v>
      </c>
      <c r="AI22" s="28">
        <v>1.1419999999999999</v>
      </c>
      <c r="AJ22" s="28">
        <v>1.1419999999999999</v>
      </c>
      <c r="AK22" s="28">
        <v>1.1419999999999999</v>
      </c>
      <c r="AL22" s="28">
        <v>0.96999899999999994</v>
      </c>
      <c r="AM22" s="28">
        <v>0.97</v>
      </c>
      <c r="AN22" s="28">
        <v>0.97</v>
      </c>
      <c r="AO22" s="28">
        <v>0.97</v>
      </c>
      <c r="AP22" s="28">
        <v>0.97</v>
      </c>
      <c r="AQ22" s="28">
        <v>0.97</v>
      </c>
      <c r="AR22" s="28">
        <v>0.97</v>
      </c>
      <c r="AS22" s="28">
        <v>0.97</v>
      </c>
      <c r="AT22" s="28">
        <v>0.96999899999999994</v>
      </c>
      <c r="AU22" s="28">
        <v>0.96999899999999994</v>
      </c>
      <c r="AV22" s="28">
        <v>0.97</v>
      </c>
      <c r="AW22" s="28">
        <v>0.97</v>
      </c>
      <c r="AX22" s="28">
        <v>0.98999899999999996</v>
      </c>
      <c r="AY22" s="28">
        <v>0.99</v>
      </c>
      <c r="AZ22" s="28">
        <v>0.98999899999999996</v>
      </c>
      <c r="BA22" s="28">
        <v>0.99</v>
      </c>
      <c r="BB22" s="28">
        <v>0.99</v>
      </c>
      <c r="BC22" s="28">
        <v>0.99</v>
      </c>
      <c r="BD22" s="28">
        <v>0.99</v>
      </c>
      <c r="BE22" s="28">
        <v>0.99</v>
      </c>
      <c r="BF22" s="28">
        <v>0.99</v>
      </c>
      <c r="BG22" s="28">
        <v>0.99</v>
      </c>
      <c r="BH22" s="28">
        <v>0.98999899999999996</v>
      </c>
      <c r="BI22" s="28">
        <v>0.99</v>
      </c>
      <c r="BJ22" s="28">
        <v>1.01</v>
      </c>
      <c r="BK22" s="28">
        <v>1.01</v>
      </c>
      <c r="BL22" s="28">
        <v>1.01</v>
      </c>
      <c r="BM22" s="28">
        <v>1.01</v>
      </c>
      <c r="BN22" s="28">
        <v>1.01</v>
      </c>
      <c r="BO22" s="28">
        <v>1.01</v>
      </c>
      <c r="BP22" s="28">
        <v>1.01</v>
      </c>
      <c r="BQ22" s="28">
        <v>1.01</v>
      </c>
      <c r="BR22" s="28">
        <v>1.01</v>
      </c>
      <c r="BS22" s="28">
        <v>1.01</v>
      </c>
      <c r="BT22" s="28">
        <v>1.01</v>
      </c>
      <c r="BU22" s="28">
        <v>1.01</v>
      </c>
      <c r="BV22" s="28">
        <v>1.03</v>
      </c>
      <c r="BW22" s="28">
        <v>1.03</v>
      </c>
      <c r="BX22" s="28">
        <v>1.03</v>
      </c>
      <c r="BY22" s="28">
        <v>1.03</v>
      </c>
      <c r="BZ22" s="28">
        <v>1.03</v>
      </c>
      <c r="CA22" s="28">
        <v>1.03</v>
      </c>
      <c r="CB22" s="28">
        <v>1.03</v>
      </c>
      <c r="CC22" s="28">
        <v>1.03</v>
      </c>
      <c r="CD22" s="28">
        <v>1.03</v>
      </c>
      <c r="CE22" s="28">
        <v>1.03</v>
      </c>
      <c r="CF22" s="28">
        <v>1.03</v>
      </c>
      <c r="CG22" s="28">
        <v>1.03</v>
      </c>
      <c r="CH22" s="28">
        <v>1.06</v>
      </c>
      <c r="CI22" s="28">
        <v>1.06</v>
      </c>
      <c r="CJ22" s="28">
        <v>1.06</v>
      </c>
      <c r="CK22" s="28">
        <v>1.06</v>
      </c>
      <c r="CL22" s="28">
        <v>1.06</v>
      </c>
      <c r="CM22" s="28">
        <v>1.06</v>
      </c>
      <c r="CN22" s="28">
        <v>1.06</v>
      </c>
      <c r="CO22" s="28">
        <v>1.06</v>
      </c>
      <c r="CP22" s="28">
        <v>1.06</v>
      </c>
      <c r="CQ22" s="28">
        <v>1.06</v>
      </c>
      <c r="CR22" s="28">
        <v>1.06</v>
      </c>
      <c r="CS22" s="28">
        <v>1.06</v>
      </c>
      <c r="CT22" s="28">
        <v>1.0900000000000001</v>
      </c>
      <c r="CU22" s="28">
        <v>1.0900000000000001</v>
      </c>
      <c r="CV22" s="28">
        <v>1.0900000000000001</v>
      </c>
      <c r="CW22" s="28">
        <v>1.0900000000000001</v>
      </c>
      <c r="CX22" s="28">
        <v>1.0900000000000001</v>
      </c>
      <c r="CY22" s="28">
        <v>1.0900000000000001</v>
      </c>
      <c r="CZ22" s="28">
        <v>1.0900000000000001</v>
      </c>
      <c r="DA22" s="28">
        <v>1.0900000000000001</v>
      </c>
      <c r="DB22" s="28">
        <v>1.0900000000000001</v>
      </c>
      <c r="DC22" s="28">
        <v>1.0900000000000001</v>
      </c>
      <c r="DD22" s="28">
        <v>1.0900000000000001</v>
      </c>
      <c r="DE22" s="28">
        <v>1.0900000000000001</v>
      </c>
      <c r="DF22" s="28">
        <v>1.1100000000000001</v>
      </c>
      <c r="DG22" s="28">
        <v>1.1100000000000001</v>
      </c>
      <c r="DH22" s="28">
        <v>1.1100000000000001</v>
      </c>
      <c r="DI22" s="28">
        <v>1.1100000000000001</v>
      </c>
      <c r="DJ22" s="28">
        <v>1.1100000000000001</v>
      </c>
      <c r="DK22" s="28">
        <v>1.1100000000000001</v>
      </c>
      <c r="DL22" s="28">
        <v>1.1100000000000001</v>
      </c>
      <c r="DM22" s="28">
        <v>1.1100000000000001</v>
      </c>
      <c r="DN22" s="28">
        <v>1.1100000000000001</v>
      </c>
      <c r="DO22" s="28">
        <v>1.1100000000000001</v>
      </c>
      <c r="DP22" s="28">
        <v>1.1100000000000001</v>
      </c>
      <c r="DQ22" s="28">
        <v>1.1100000000000001</v>
      </c>
      <c r="DR22" s="28">
        <v>1.1499999999999999</v>
      </c>
      <c r="DS22" s="28">
        <v>1.1499999999999999</v>
      </c>
      <c r="DT22" s="28">
        <v>1.1499999999999999</v>
      </c>
      <c r="DU22" s="28">
        <v>1.1499999999999999</v>
      </c>
      <c r="DV22" s="28">
        <v>1.1499999999999999</v>
      </c>
      <c r="DW22" s="28">
        <v>1.1499999999999999</v>
      </c>
      <c r="DX22" s="28">
        <v>1.1499999999999999</v>
      </c>
      <c r="DY22" s="28">
        <v>1.1499999999999999</v>
      </c>
      <c r="DZ22" s="28">
        <v>1.1499999999999999</v>
      </c>
      <c r="EA22" s="28">
        <v>1.1499999999999999</v>
      </c>
      <c r="EB22" s="28">
        <v>1.1499999999999999</v>
      </c>
      <c r="EC22" s="28">
        <v>1.1499999999999999</v>
      </c>
      <c r="ED22" s="28">
        <v>1.18</v>
      </c>
      <c r="EE22" s="28">
        <v>1.18</v>
      </c>
      <c r="EF22" s="28">
        <v>1.18</v>
      </c>
      <c r="EG22" s="28">
        <v>1.18</v>
      </c>
      <c r="EH22" s="28">
        <v>1.18</v>
      </c>
      <c r="EI22" s="28">
        <v>1.18</v>
      </c>
      <c r="EJ22" s="28">
        <v>1.18</v>
      </c>
      <c r="EK22" s="28">
        <v>1.18</v>
      </c>
      <c r="EL22" s="28">
        <v>1.18</v>
      </c>
      <c r="EM22" s="28">
        <v>1.18</v>
      </c>
      <c r="EN22" s="28">
        <v>1.18</v>
      </c>
      <c r="EO22" s="28">
        <v>1.18</v>
      </c>
      <c r="EP22" s="28">
        <v>1.22</v>
      </c>
      <c r="EQ22" s="28">
        <v>1.22</v>
      </c>
      <c r="ER22" s="28">
        <v>1.22</v>
      </c>
      <c r="ES22" s="28">
        <v>1.22</v>
      </c>
      <c r="ET22" s="28">
        <v>1.22</v>
      </c>
      <c r="EU22" s="28">
        <v>1.22</v>
      </c>
      <c r="EV22" s="28">
        <v>1.22</v>
      </c>
      <c r="EW22" s="28">
        <v>1.22</v>
      </c>
      <c r="EX22" s="28">
        <v>1.22</v>
      </c>
      <c r="EY22" s="28">
        <v>1.22</v>
      </c>
      <c r="EZ22" s="28">
        <v>1.22</v>
      </c>
      <c r="FA22" s="28">
        <v>1.22</v>
      </c>
      <c r="FB22" s="28">
        <v>1.25</v>
      </c>
      <c r="FC22" s="28">
        <v>1.25</v>
      </c>
      <c r="FD22" s="28">
        <v>1.25</v>
      </c>
      <c r="FE22" s="28">
        <v>1.25</v>
      </c>
      <c r="FF22" s="28">
        <v>1.25</v>
      </c>
      <c r="FG22" s="28">
        <v>1.25</v>
      </c>
      <c r="FH22" s="28">
        <v>1.25</v>
      </c>
      <c r="FI22" s="28">
        <v>1.25</v>
      </c>
      <c r="FJ22" s="28">
        <v>1.25</v>
      </c>
      <c r="FK22" s="28">
        <v>1.25</v>
      </c>
      <c r="FL22" s="28">
        <v>1.25</v>
      </c>
      <c r="FM22" s="28">
        <v>1.25</v>
      </c>
      <c r="FN22" s="28">
        <v>1.3</v>
      </c>
      <c r="FO22" s="28">
        <v>1.3</v>
      </c>
      <c r="FP22" s="28">
        <v>1.3</v>
      </c>
      <c r="FQ22" s="28">
        <v>1.3</v>
      </c>
      <c r="FR22" s="28">
        <v>1.3</v>
      </c>
      <c r="FS22" s="28">
        <v>1.3</v>
      </c>
      <c r="FT22" s="28">
        <v>1.3</v>
      </c>
      <c r="FU22" s="28">
        <v>1.3</v>
      </c>
      <c r="FV22" s="28">
        <v>1.3</v>
      </c>
      <c r="FW22" s="28">
        <v>1.3</v>
      </c>
      <c r="FX22" s="28">
        <v>1.3</v>
      </c>
      <c r="FY22" s="28">
        <v>1.3</v>
      </c>
      <c r="FZ22" s="28">
        <v>1.35</v>
      </c>
      <c r="GA22" s="28">
        <v>1.35</v>
      </c>
      <c r="GB22" s="28">
        <v>1.35</v>
      </c>
      <c r="GC22" s="28">
        <v>1.35</v>
      </c>
      <c r="GD22" s="28">
        <v>1.35</v>
      </c>
      <c r="GE22" s="28">
        <v>1.35</v>
      </c>
      <c r="GF22" s="28">
        <v>1.35</v>
      </c>
      <c r="GG22" s="28">
        <v>1.35</v>
      </c>
      <c r="GH22" s="28">
        <v>1.35</v>
      </c>
      <c r="GI22" s="28">
        <v>1.35</v>
      </c>
      <c r="GJ22" s="28">
        <v>1.35</v>
      </c>
      <c r="GK22" s="28">
        <v>1.35</v>
      </c>
      <c r="GL22" s="28">
        <v>1.4</v>
      </c>
      <c r="GM22" s="28">
        <v>1.4</v>
      </c>
      <c r="GN22" s="28">
        <v>1.4</v>
      </c>
      <c r="GO22" s="28">
        <v>1.4</v>
      </c>
      <c r="GP22" s="28">
        <v>1.4</v>
      </c>
      <c r="GQ22" s="28">
        <v>1.4</v>
      </c>
      <c r="GR22" s="28">
        <v>1.4</v>
      </c>
      <c r="GS22" s="28">
        <v>1.4</v>
      </c>
      <c r="GT22" s="28">
        <v>1.4</v>
      </c>
      <c r="GU22" s="28">
        <v>1.4</v>
      </c>
      <c r="GV22" s="28">
        <v>1.4</v>
      </c>
      <c r="GW22" s="28">
        <v>1.4</v>
      </c>
      <c r="GX22" s="28">
        <v>1.44</v>
      </c>
      <c r="GY22" s="28">
        <v>1.44</v>
      </c>
      <c r="GZ22" s="28">
        <v>1.44</v>
      </c>
      <c r="HA22" s="28">
        <v>1.44</v>
      </c>
      <c r="HB22" s="28">
        <v>1.44</v>
      </c>
      <c r="HC22" s="28">
        <v>1.44</v>
      </c>
      <c r="HD22" s="28">
        <v>1.44</v>
      </c>
      <c r="HE22" s="28">
        <v>1.44</v>
      </c>
      <c r="HF22" s="28">
        <v>1.44</v>
      </c>
      <c r="HG22" s="28">
        <v>1.44</v>
      </c>
      <c r="HH22" s="28">
        <v>1.44</v>
      </c>
      <c r="HI22" s="28">
        <v>1.44</v>
      </c>
      <c r="HJ22" s="28">
        <v>1.5</v>
      </c>
      <c r="HK22" s="28">
        <v>1.5</v>
      </c>
      <c r="HL22" s="28">
        <v>1.5</v>
      </c>
      <c r="HM22" s="28">
        <v>1.5</v>
      </c>
      <c r="HN22" s="28">
        <v>1.5</v>
      </c>
      <c r="HO22" s="28">
        <v>1.5</v>
      </c>
      <c r="HP22" s="28">
        <v>1.5</v>
      </c>
      <c r="HQ22" s="28">
        <v>1.5</v>
      </c>
      <c r="HR22" s="28">
        <v>1.5</v>
      </c>
      <c r="HS22" s="28">
        <v>1.5</v>
      </c>
      <c r="HT22" s="28">
        <v>1.5</v>
      </c>
      <c r="HU22" s="28">
        <v>1.5</v>
      </c>
      <c r="HV22" s="28">
        <v>1.55</v>
      </c>
      <c r="HW22" s="28">
        <v>1.55</v>
      </c>
      <c r="HX22" s="28">
        <v>1.55</v>
      </c>
      <c r="HY22" s="28">
        <v>1.55</v>
      </c>
      <c r="HZ22" s="28">
        <v>1.55</v>
      </c>
      <c r="IA22" s="28">
        <v>1.55</v>
      </c>
      <c r="IB22" s="28">
        <v>1.55</v>
      </c>
      <c r="IC22" s="28">
        <v>1.55</v>
      </c>
      <c r="ID22" s="28">
        <v>1.55</v>
      </c>
      <c r="IE22" s="28">
        <v>1.55</v>
      </c>
      <c r="IF22" s="28">
        <v>1.55</v>
      </c>
      <c r="IG22" s="28">
        <v>1.55</v>
      </c>
      <c r="IH22" s="28">
        <v>1.59</v>
      </c>
      <c r="II22" s="28">
        <v>1.59</v>
      </c>
      <c r="IJ22" s="28">
        <v>1.59</v>
      </c>
      <c r="IK22" s="28">
        <v>1.59</v>
      </c>
      <c r="IL22" s="28">
        <v>1.59</v>
      </c>
      <c r="IM22" s="28">
        <v>1.59</v>
      </c>
      <c r="IN22" s="28">
        <v>1.59</v>
      </c>
      <c r="IO22" s="28">
        <v>1.59</v>
      </c>
      <c r="IP22" s="28">
        <v>1.59</v>
      </c>
      <c r="IQ22" s="28">
        <v>1.59</v>
      </c>
      <c r="IR22" s="28">
        <v>1.59</v>
      </c>
      <c r="IS22" s="28">
        <v>1.59</v>
      </c>
      <c r="IT22" s="28">
        <v>1.64</v>
      </c>
      <c r="IU22" s="28">
        <v>1.64</v>
      </c>
      <c r="IV22" s="28">
        <v>1.64</v>
      </c>
      <c r="IW22" s="28">
        <v>1.64</v>
      </c>
      <c r="IX22" s="28">
        <v>1.64</v>
      </c>
      <c r="IY22" s="28">
        <v>1.64</v>
      </c>
      <c r="IZ22" s="28">
        <v>1.64</v>
      </c>
      <c r="JA22" s="28">
        <v>1.64</v>
      </c>
      <c r="JB22" s="28">
        <v>1.64</v>
      </c>
      <c r="JC22" s="28">
        <v>1.64</v>
      </c>
      <c r="JD22" s="28">
        <v>1.64</v>
      </c>
      <c r="JE22" s="28">
        <v>1.64</v>
      </c>
      <c r="JF22" s="28">
        <v>1.69</v>
      </c>
      <c r="JG22" s="28">
        <v>1.69</v>
      </c>
      <c r="JH22" s="28">
        <v>1.69</v>
      </c>
      <c r="JI22" s="28">
        <v>1.69</v>
      </c>
      <c r="JJ22" s="28">
        <v>1.69</v>
      </c>
      <c r="JK22" s="28">
        <v>1.69</v>
      </c>
      <c r="JL22" s="28">
        <v>1.69</v>
      </c>
      <c r="JM22" s="28">
        <v>1.69</v>
      </c>
      <c r="JN22" s="28">
        <v>1.69</v>
      </c>
      <c r="JO22" s="28">
        <v>1.69</v>
      </c>
      <c r="JP22" s="28">
        <v>1.69</v>
      </c>
      <c r="JQ22" s="28">
        <v>1.69</v>
      </c>
      <c r="JR22" s="28">
        <v>1.591</v>
      </c>
      <c r="JS22" s="28">
        <v>1.591</v>
      </c>
      <c r="JT22" s="28">
        <v>1.591</v>
      </c>
      <c r="JU22" s="28">
        <v>1.591</v>
      </c>
      <c r="JV22" s="28">
        <v>1.591</v>
      </c>
      <c r="JW22" s="28">
        <v>1.591</v>
      </c>
      <c r="JX22" s="28">
        <v>1.591</v>
      </c>
      <c r="JY22" s="28">
        <v>1.591</v>
      </c>
      <c r="JZ22" s="28">
        <v>1.591</v>
      </c>
      <c r="KA22" s="28">
        <v>1.591</v>
      </c>
      <c r="KB22" s="28">
        <v>1.591</v>
      </c>
      <c r="KC22" s="28">
        <v>1.591</v>
      </c>
      <c r="KD22" s="28">
        <v>1.623</v>
      </c>
      <c r="KE22" s="28">
        <v>1.623</v>
      </c>
      <c r="KF22" s="28">
        <v>1.623</v>
      </c>
      <c r="KG22" s="28">
        <v>1.623</v>
      </c>
      <c r="KH22" s="28">
        <v>1.623</v>
      </c>
      <c r="KI22" s="28">
        <v>1.623</v>
      </c>
      <c r="KJ22" s="28">
        <v>1.623</v>
      </c>
      <c r="KK22" s="28">
        <v>1.623</v>
      </c>
      <c r="KL22" s="28">
        <v>1.623</v>
      </c>
      <c r="KM22" s="28">
        <v>1.623</v>
      </c>
      <c r="KN22" s="28">
        <v>1.623</v>
      </c>
      <c r="KO22" s="28">
        <v>1.623</v>
      </c>
      <c r="KP22" s="28">
        <v>1.6559999999999999</v>
      </c>
      <c r="KQ22" s="28">
        <v>1.6559999999999999</v>
      </c>
      <c r="KR22" s="28">
        <v>1.6559999999999999</v>
      </c>
      <c r="KS22" s="28">
        <v>1.6559999999999999</v>
      </c>
      <c r="KT22" s="28">
        <v>1.6559999999999999</v>
      </c>
      <c r="KU22" s="28">
        <v>1.6559999999999999</v>
      </c>
      <c r="KV22" s="28">
        <v>1.6559999999999999</v>
      </c>
      <c r="KW22" s="28">
        <v>1.6559999999999999</v>
      </c>
      <c r="KX22" s="28">
        <v>1.6559999999999999</v>
      </c>
      <c r="KY22" s="28">
        <v>1.6559999999999999</v>
      </c>
      <c r="KZ22" s="28">
        <v>1.6559999999999999</v>
      </c>
      <c r="LA22" s="28">
        <v>1.6559999999999999</v>
      </c>
      <c r="LB22" s="28">
        <v>1.6890000000000001</v>
      </c>
      <c r="LC22" s="28">
        <v>1.6890000000000001</v>
      </c>
      <c r="LD22" s="28">
        <v>1.6890000000000001</v>
      </c>
      <c r="LE22" s="28">
        <v>1.6890000000000001</v>
      </c>
      <c r="LF22" s="28">
        <v>1.6890000000000001</v>
      </c>
      <c r="LG22" s="28">
        <v>1.6890000000000001</v>
      </c>
      <c r="LH22" s="28">
        <v>1.6890000000000001</v>
      </c>
      <c r="LI22" s="28">
        <v>1.6890000000000001</v>
      </c>
      <c r="LJ22" s="28">
        <v>1.6890000000000001</v>
      </c>
      <c r="LK22" s="28">
        <v>1.6890000000000001</v>
      </c>
      <c r="LL22" s="28">
        <v>1.6890000000000001</v>
      </c>
      <c r="LM22" s="28">
        <v>1.6890000000000001</v>
      </c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>
        <v>1.1419999999999999</v>
      </c>
      <c r="NW22" s="28">
        <v>1.1419999999999999</v>
      </c>
      <c r="NX22" s="28">
        <v>1.1419999999999999</v>
      </c>
      <c r="NY22" s="28">
        <v>1.1419999999999999</v>
      </c>
      <c r="NZ22" s="28">
        <v>1.1419999999999999</v>
      </c>
      <c r="OA22" s="28">
        <v>1.1419999999999999</v>
      </c>
      <c r="OB22" s="28">
        <v>1.1419999999999999</v>
      </c>
      <c r="OC22" s="28">
        <v>1.1419999999999999</v>
      </c>
      <c r="OD22" s="28">
        <v>1.1419999999999999</v>
      </c>
      <c r="OE22" s="28">
        <v>1.1419999999999999</v>
      </c>
      <c r="OF22" s="28">
        <v>1.1419999999999999</v>
      </c>
      <c r="OG22" s="28">
        <v>1.1419999999999999</v>
      </c>
      <c r="OH22" s="28">
        <v>0.96999899999999994</v>
      </c>
      <c r="OI22" s="28">
        <v>0.97</v>
      </c>
      <c r="OJ22" s="28">
        <v>0.97</v>
      </c>
      <c r="OK22" s="28">
        <v>0.97</v>
      </c>
      <c r="OL22" s="28">
        <v>0.97</v>
      </c>
      <c r="OM22" s="28">
        <v>0.96999899999999994</v>
      </c>
      <c r="ON22" s="28">
        <v>0.97</v>
      </c>
      <c r="OO22" s="28">
        <v>0.97</v>
      </c>
      <c r="OP22" s="28">
        <v>0.96999899999999994</v>
      </c>
      <c r="OQ22" s="28">
        <v>0.96999899999999994</v>
      </c>
      <c r="OR22" s="28">
        <v>0.96999899999999994</v>
      </c>
      <c r="OS22" s="28">
        <v>0.97</v>
      </c>
      <c r="OT22" s="28">
        <v>0.98999899999999996</v>
      </c>
      <c r="OU22" s="28">
        <v>0.99</v>
      </c>
      <c r="OV22" s="28">
        <v>0.98999899999999996</v>
      </c>
      <c r="OW22" s="28">
        <v>0.99</v>
      </c>
      <c r="OX22" s="28">
        <v>0.98999899999999996</v>
      </c>
      <c r="OY22" s="28">
        <v>0.99</v>
      </c>
      <c r="OZ22" s="28">
        <v>0.99</v>
      </c>
      <c r="PA22" s="28">
        <v>0.99</v>
      </c>
      <c r="PB22" s="28">
        <v>0.99</v>
      </c>
      <c r="PC22" s="28">
        <v>0.99</v>
      </c>
      <c r="PD22" s="28">
        <v>0.98999899999999996</v>
      </c>
      <c r="PE22" s="28">
        <v>0.99</v>
      </c>
      <c r="PF22" s="28">
        <v>1.01</v>
      </c>
      <c r="PG22" s="28">
        <v>1.01</v>
      </c>
      <c r="PH22" s="28">
        <v>1.01</v>
      </c>
      <c r="PI22" s="28">
        <v>1.01</v>
      </c>
      <c r="PJ22" s="28">
        <v>1.01</v>
      </c>
      <c r="PK22" s="28">
        <v>1.01</v>
      </c>
      <c r="PL22" s="28">
        <v>1.01</v>
      </c>
      <c r="PM22" s="28">
        <v>1.01</v>
      </c>
      <c r="PN22" s="28">
        <v>1.01</v>
      </c>
      <c r="PO22" s="28">
        <v>1.01</v>
      </c>
      <c r="PP22" s="28">
        <v>1.01</v>
      </c>
      <c r="PQ22" s="28">
        <v>1.01</v>
      </c>
      <c r="PR22" s="28">
        <v>1.03</v>
      </c>
      <c r="PS22" s="28">
        <v>1.03</v>
      </c>
      <c r="PT22" s="28">
        <v>1.03</v>
      </c>
      <c r="PU22" s="28">
        <v>1.03</v>
      </c>
      <c r="PV22" s="28">
        <v>1.03</v>
      </c>
      <c r="PW22" s="28">
        <v>1.03</v>
      </c>
      <c r="PX22" s="28">
        <v>1.03</v>
      </c>
      <c r="PY22" s="28">
        <v>1.03</v>
      </c>
      <c r="PZ22" s="28">
        <v>1.03</v>
      </c>
      <c r="QA22" s="28">
        <v>1.03</v>
      </c>
      <c r="QB22" s="28">
        <v>1.03</v>
      </c>
      <c r="QC22" s="28">
        <v>1.03</v>
      </c>
      <c r="QD22" s="28">
        <v>1.06</v>
      </c>
      <c r="QE22" s="28">
        <v>1.06</v>
      </c>
      <c r="QF22" s="28">
        <v>1.06</v>
      </c>
      <c r="QG22" s="28">
        <v>1.06</v>
      </c>
      <c r="QH22" s="28">
        <v>1.06</v>
      </c>
      <c r="QI22" s="28">
        <v>1.06</v>
      </c>
      <c r="QJ22" s="28">
        <v>1.06</v>
      </c>
      <c r="QK22" s="28">
        <v>1.06</v>
      </c>
      <c r="QL22" s="28">
        <v>1.06</v>
      </c>
      <c r="QM22" s="28">
        <v>1.06</v>
      </c>
      <c r="QN22" s="28">
        <v>1.06</v>
      </c>
      <c r="QO22" s="28">
        <v>1.06</v>
      </c>
      <c r="QP22" s="28">
        <v>1.0900000000000001</v>
      </c>
      <c r="QQ22" s="28">
        <v>1.0900000000000001</v>
      </c>
      <c r="QR22" s="28">
        <v>1.0900000000000001</v>
      </c>
      <c r="QS22" s="28">
        <v>1.0900000000000001</v>
      </c>
      <c r="QT22" s="28">
        <v>1.0900000000000001</v>
      </c>
      <c r="QU22" s="28">
        <v>1.0900000000000001</v>
      </c>
      <c r="QV22" s="28">
        <v>1.0900000000000001</v>
      </c>
      <c r="QW22" s="28">
        <v>1.0900000000000001</v>
      </c>
      <c r="QX22" s="28">
        <v>1.0900000000000001</v>
      </c>
      <c r="QY22" s="28">
        <v>1.0900000000000001</v>
      </c>
      <c r="QZ22" s="28">
        <v>1.0900000000000001</v>
      </c>
      <c r="RA22" s="28">
        <v>1.0900000000000001</v>
      </c>
      <c r="RB22" s="28">
        <v>1.1100000000000001</v>
      </c>
      <c r="RC22" s="28">
        <v>1.1100000000000001</v>
      </c>
      <c r="RD22" s="28">
        <v>1.1100000000000001</v>
      </c>
      <c r="RE22" s="28">
        <v>1.1100000000000001</v>
      </c>
      <c r="RF22" s="28">
        <v>1.1100000000000001</v>
      </c>
      <c r="RG22" s="28">
        <v>1.1100000000000001</v>
      </c>
      <c r="RH22" s="28">
        <v>1.1100000000000001</v>
      </c>
      <c r="RI22" s="28">
        <v>1.1100000000000001</v>
      </c>
      <c r="RJ22" s="28">
        <v>1.1100000000000001</v>
      </c>
      <c r="RK22" s="28">
        <v>1.1100000000000001</v>
      </c>
      <c r="RL22" s="28">
        <v>1.1100000000000001</v>
      </c>
      <c r="RM22" s="28">
        <v>1.1100000000000001</v>
      </c>
      <c r="RN22" s="28">
        <v>1.1499999999999999</v>
      </c>
      <c r="RO22" s="28">
        <v>1.1499999999999999</v>
      </c>
      <c r="RP22" s="28">
        <v>1.1499999999999999</v>
      </c>
      <c r="RQ22" s="28">
        <v>1.1499999999999999</v>
      </c>
      <c r="RR22" s="28">
        <v>1.1499999999999999</v>
      </c>
      <c r="RS22" s="28">
        <v>1.1499999999999999</v>
      </c>
      <c r="RT22" s="28">
        <v>1.1499999999999999</v>
      </c>
      <c r="RU22" s="28">
        <v>1.1499999999999999</v>
      </c>
      <c r="RV22" s="28">
        <v>1.1499999999999999</v>
      </c>
      <c r="RW22" s="28">
        <v>1.1499999999999999</v>
      </c>
      <c r="RX22" s="28">
        <v>1.1499999999999999</v>
      </c>
      <c r="RY22" s="28">
        <v>1.1499999999999999</v>
      </c>
      <c r="RZ22" s="28">
        <v>1.18</v>
      </c>
      <c r="SA22" s="28">
        <v>1.18</v>
      </c>
      <c r="SB22" s="28">
        <v>1.18</v>
      </c>
      <c r="SC22" s="28">
        <v>1.18</v>
      </c>
      <c r="SD22" s="28">
        <v>1.18</v>
      </c>
      <c r="SE22" s="28">
        <v>1.18</v>
      </c>
      <c r="SF22" s="28">
        <v>1.18</v>
      </c>
      <c r="SG22" s="28">
        <v>1.18</v>
      </c>
      <c r="SH22" s="28">
        <v>1.18</v>
      </c>
      <c r="SI22" s="28">
        <v>1.18</v>
      </c>
      <c r="SJ22" s="28">
        <v>1.18</v>
      </c>
      <c r="SK22" s="28">
        <v>1.18</v>
      </c>
      <c r="SL22" s="28">
        <v>1.22</v>
      </c>
      <c r="SM22" s="28">
        <v>1.22</v>
      </c>
      <c r="SN22" s="28">
        <v>1.22</v>
      </c>
      <c r="SO22" s="28">
        <v>1.22</v>
      </c>
      <c r="SP22" s="28">
        <v>1.22</v>
      </c>
      <c r="SQ22" s="28">
        <v>1.22</v>
      </c>
      <c r="SR22" s="28">
        <v>1.22</v>
      </c>
      <c r="SS22" s="28">
        <v>1.22</v>
      </c>
      <c r="ST22" s="28">
        <v>1.22</v>
      </c>
      <c r="SU22" s="28">
        <v>1.22</v>
      </c>
      <c r="SV22" s="28">
        <v>1.22</v>
      </c>
      <c r="SW22" s="28">
        <v>1.22</v>
      </c>
      <c r="SX22" s="28">
        <v>1.25</v>
      </c>
      <c r="SY22" s="28">
        <v>1.25</v>
      </c>
      <c r="SZ22" s="28">
        <v>1.25</v>
      </c>
      <c r="TA22" s="28">
        <v>1.25</v>
      </c>
      <c r="TB22" s="28">
        <v>1.25</v>
      </c>
      <c r="TC22" s="28">
        <v>1.25</v>
      </c>
      <c r="TD22" s="28">
        <v>1.25</v>
      </c>
      <c r="TE22" s="28">
        <v>1.25</v>
      </c>
      <c r="TF22" s="28">
        <v>1.25</v>
      </c>
      <c r="TG22" s="28">
        <v>1.25</v>
      </c>
      <c r="TH22" s="28">
        <v>1.25</v>
      </c>
      <c r="TI22" s="28">
        <v>1.25</v>
      </c>
      <c r="TJ22" s="28">
        <v>1.3</v>
      </c>
      <c r="TK22" s="28">
        <v>1.3</v>
      </c>
      <c r="TL22" s="28">
        <v>1.3</v>
      </c>
      <c r="TM22" s="28">
        <v>1.3</v>
      </c>
      <c r="TN22" s="28">
        <v>1.3</v>
      </c>
      <c r="TO22" s="28">
        <v>1.3</v>
      </c>
      <c r="TP22" s="28">
        <v>1.3</v>
      </c>
      <c r="TQ22" s="28">
        <v>1.3</v>
      </c>
      <c r="TR22" s="28">
        <v>1.3</v>
      </c>
      <c r="TS22" s="28">
        <v>1.3</v>
      </c>
      <c r="TT22" s="28">
        <v>1.3</v>
      </c>
      <c r="TU22" s="28">
        <v>1.3</v>
      </c>
      <c r="TV22" s="28">
        <v>1.35</v>
      </c>
      <c r="TW22" s="28">
        <v>1.35</v>
      </c>
      <c r="TX22" s="28">
        <v>1.35</v>
      </c>
      <c r="TY22" s="28">
        <v>1.35</v>
      </c>
      <c r="TZ22" s="28">
        <v>1.35</v>
      </c>
      <c r="UA22" s="28">
        <v>1.35</v>
      </c>
      <c r="UB22" s="28">
        <v>1.35</v>
      </c>
      <c r="UC22" s="28">
        <v>1.35</v>
      </c>
      <c r="UD22" s="28">
        <v>1.35</v>
      </c>
      <c r="UE22" s="28">
        <v>1.35</v>
      </c>
      <c r="UF22" s="28">
        <v>1.35</v>
      </c>
      <c r="UG22" s="28">
        <v>1.35</v>
      </c>
      <c r="UH22" s="28">
        <v>1.4</v>
      </c>
      <c r="UI22" s="28">
        <v>1.4</v>
      </c>
      <c r="UJ22" s="28">
        <v>1.4</v>
      </c>
      <c r="UK22" s="28">
        <v>1.4</v>
      </c>
      <c r="UL22" s="28">
        <v>1.4</v>
      </c>
      <c r="UM22" s="28">
        <v>1.4</v>
      </c>
      <c r="UN22" s="28">
        <v>1.4</v>
      </c>
      <c r="UO22" s="28">
        <v>1.4</v>
      </c>
      <c r="UP22" s="28">
        <v>1.4</v>
      </c>
      <c r="UQ22" s="28">
        <v>1.4</v>
      </c>
      <c r="UR22" s="28">
        <v>1.4</v>
      </c>
      <c r="US22" s="28">
        <v>1.4</v>
      </c>
      <c r="UT22" s="28">
        <v>1.44</v>
      </c>
      <c r="UU22" s="28">
        <v>1.44</v>
      </c>
      <c r="UV22" s="28">
        <v>1.44</v>
      </c>
      <c r="UW22" s="28">
        <v>1.44</v>
      </c>
      <c r="UX22" s="28">
        <v>1.44</v>
      </c>
      <c r="UY22" s="28">
        <v>1.44</v>
      </c>
      <c r="UZ22" s="28">
        <v>1.44</v>
      </c>
      <c r="VA22" s="28">
        <v>1.44</v>
      </c>
      <c r="VB22" s="28">
        <v>1.44</v>
      </c>
      <c r="VC22" s="28">
        <v>1.44</v>
      </c>
      <c r="VD22" s="28">
        <v>1.44</v>
      </c>
      <c r="VE22" s="28">
        <v>1.44</v>
      </c>
      <c r="VF22" s="28">
        <v>1.5</v>
      </c>
      <c r="VG22" s="28">
        <v>1.5</v>
      </c>
      <c r="VH22" s="28">
        <v>1.5</v>
      </c>
      <c r="VI22" s="28">
        <v>1.5</v>
      </c>
      <c r="VJ22" s="28">
        <v>1.5</v>
      </c>
      <c r="VK22" s="28">
        <v>1.5</v>
      </c>
      <c r="VL22" s="28">
        <v>1.5</v>
      </c>
      <c r="VM22" s="28">
        <v>1.5</v>
      </c>
      <c r="VN22" s="28">
        <v>1.5</v>
      </c>
      <c r="VO22" s="28">
        <v>1.5</v>
      </c>
      <c r="VP22" s="28">
        <v>1.5</v>
      </c>
      <c r="VQ22" s="28">
        <v>1.5</v>
      </c>
      <c r="VR22" s="28">
        <v>1.55</v>
      </c>
      <c r="VS22" s="28">
        <v>1.55</v>
      </c>
      <c r="VT22" s="28">
        <v>1.55</v>
      </c>
      <c r="VU22" s="28">
        <v>1.55</v>
      </c>
      <c r="VV22" s="28">
        <v>1.55</v>
      </c>
      <c r="VW22" s="28">
        <v>1.55</v>
      </c>
      <c r="VX22" s="28">
        <v>1.55</v>
      </c>
      <c r="VY22" s="28">
        <v>1.55</v>
      </c>
      <c r="VZ22" s="28">
        <v>1.55</v>
      </c>
      <c r="WA22" s="28">
        <v>1.55</v>
      </c>
      <c r="WB22" s="28">
        <v>1.55</v>
      </c>
      <c r="WC22" s="28">
        <v>1.55</v>
      </c>
      <c r="WD22" s="28">
        <v>1.59</v>
      </c>
      <c r="WE22" s="28">
        <v>1.59</v>
      </c>
      <c r="WF22" s="28">
        <v>1.59</v>
      </c>
      <c r="WG22" s="28">
        <v>1.59</v>
      </c>
      <c r="WH22" s="28">
        <v>1.59</v>
      </c>
      <c r="WI22" s="28">
        <v>1.59</v>
      </c>
      <c r="WJ22" s="28">
        <v>1.59</v>
      </c>
      <c r="WK22" s="28">
        <v>1.59</v>
      </c>
      <c r="WL22" s="28">
        <v>1.59</v>
      </c>
      <c r="WM22" s="28">
        <v>1.59</v>
      </c>
      <c r="WN22" s="28">
        <v>1.59</v>
      </c>
      <c r="WO22" s="28">
        <v>1.59</v>
      </c>
      <c r="WP22" s="28">
        <v>1.64</v>
      </c>
      <c r="WQ22" s="28">
        <v>1.64</v>
      </c>
      <c r="WR22" s="28">
        <v>1.64</v>
      </c>
      <c r="WS22" s="28">
        <v>1.64</v>
      </c>
      <c r="WT22" s="28">
        <v>1.64</v>
      </c>
      <c r="WU22" s="28">
        <v>1.64</v>
      </c>
      <c r="WV22" s="28">
        <v>1.64</v>
      </c>
      <c r="WW22" s="28">
        <v>1.64</v>
      </c>
      <c r="WX22" s="28">
        <v>1.64</v>
      </c>
      <c r="WY22" s="28">
        <v>1.64</v>
      </c>
      <c r="WZ22" s="28">
        <v>1.64</v>
      </c>
      <c r="XA22" s="28">
        <v>1.64</v>
      </c>
      <c r="XB22" s="28">
        <v>1.69</v>
      </c>
      <c r="XC22" s="28">
        <v>1.69</v>
      </c>
      <c r="XD22" s="28">
        <v>1.69</v>
      </c>
      <c r="XE22" s="28">
        <v>1.69</v>
      </c>
      <c r="XF22" s="28">
        <v>1.69</v>
      </c>
      <c r="XG22" s="28">
        <v>1.69</v>
      </c>
      <c r="XH22" s="28">
        <v>1.69</v>
      </c>
      <c r="XI22" s="28">
        <v>1.69</v>
      </c>
      <c r="XJ22" s="28">
        <v>1.69</v>
      </c>
      <c r="XK22" s="28">
        <v>1.69</v>
      </c>
      <c r="XL22" s="28">
        <v>1.69</v>
      </c>
      <c r="XM22" s="28">
        <v>1.69</v>
      </c>
      <c r="XN22" s="28">
        <v>1.591</v>
      </c>
      <c r="XO22" s="28">
        <v>1.591</v>
      </c>
      <c r="XP22" s="28">
        <v>1.591</v>
      </c>
      <c r="XQ22" s="28">
        <v>1.591</v>
      </c>
      <c r="XR22" s="28">
        <v>1.591</v>
      </c>
      <c r="XS22" s="28">
        <v>1.591</v>
      </c>
      <c r="XT22" s="28">
        <v>1.591</v>
      </c>
      <c r="XU22" s="28">
        <v>1.591</v>
      </c>
      <c r="XV22" s="28">
        <v>1.591</v>
      </c>
      <c r="XW22" s="28">
        <v>1.591</v>
      </c>
      <c r="XX22" s="28">
        <v>1.591</v>
      </c>
      <c r="XY22" s="28">
        <v>1.591</v>
      </c>
      <c r="XZ22" s="28">
        <v>1.623</v>
      </c>
      <c r="YA22" s="28">
        <v>1.623</v>
      </c>
      <c r="YB22" s="28">
        <v>1.623</v>
      </c>
      <c r="YC22" s="28">
        <v>1.623</v>
      </c>
      <c r="YD22" s="28">
        <v>1.623</v>
      </c>
      <c r="YE22" s="28">
        <v>1.623</v>
      </c>
      <c r="YF22" s="28">
        <v>1.623</v>
      </c>
      <c r="YG22" s="28">
        <v>1.623</v>
      </c>
      <c r="YH22" s="28">
        <v>1.623</v>
      </c>
      <c r="YI22" s="28">
        <v>1.623</v>
      </c>
      <c r="YJ22" s="28">
        <v>1.623</v>
      </c>
      <c r="YK22" s="28">
        <v>1.623</v>
      </c>
      <c r="YL22" s="28">
        <v>1.6559999999999999</v>
      </c>
      <c r="YM22" s="28">
        <v>1.6559999999999999</v>
      </c>
      <c r="YN22" s="28">
        <v>1.6559999999999999</v>
      </c>
      <c r="YO22" s="28">
        <v>1.6559999999999999</v>
      </c>
      <c r="YP22" s="28">
        <v>1.6559999999999999</v>
      </c>
      <c r="YQ22" s="28">
        <v>1.6559999999999999</v>
      </c>
      <c r="YR22" s="28">
        <v>1.6559999999999999</v>
      </c>
      <c r="YS22" s="28">
        <v>1.6559999999999999</v>
      </c>
      <c r="YT22" s="28">
        <v>1.6559999999999999</v>
      </c>
      <c r="YU22" s="28">
        <v>1.6559999999999999</v>
      </c>
      <c r="YV22" s="28">
        <v>1.6559999999999999</v>
      </c>
      <c r="YW22" s="28">
        <v>1.6559999999999999</v>
      </c>
      <c r="YX22" s="28">
        <v>1.6890000000000001</v>
      </c>
      <c r="YY22" s="28">
        <v>1.6890000000000001</v>
      </c>
      <c r="YZ22" s="28">
        <v>1.6890000000000001</v>
      </c>
      <c r="ZA22" s="28">
        <v>1.6890000000000001</v>
      </c>
      <c r="ZB22" s="28">
        <v>1.6890000000000001</v>
      </c>
      <c r="ZC22" s="28">
        <v>1.6890000000000001</v>
      </c>
      <c r="ZD22" s="28">
        <v>1.6890000000000001</v>
      </c>
      <c r="ZE22" s="28">
        <v>1.6890000000000001</v>
      </c>
      <c r="ZF22" s="28">
        <v>1.6890000000000001</v>
      </c>
      <c r="ZG22" s="28">
        <v>1.6890000000000001</v>
      </c>
      <c r="ZH22" s="28">
        <v>1.6890000000000001</v>
      </c>
      <c r="ZI22" s="28">
        <v>1.6890000000000001</v>
      </c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</row>
    <row r="24" spans="1:721" x14ac:dyDescent="0.3">
      <c r="A24" s="5" t="s">
        <v>328</v>
      </c>
      <c r="B24" s="2">
        <v>10872</v>
      </c>
      <c r="C24" s="2"/>
      <c r="D24" s="6" t="s">
        <v>299</v>
      </c>
      <c r="E24" s="2">
        <f>205/2204.6*ColstripHR/1000</f>
        <v>1.010958904109589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</row>
    <row r="25" spans="1:721" x14ac:dyDescent="0.3">
      <c r="A25" s="5" t="s">
        <v>329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e">
        <f>VLOOKUP(LEFT(Z11,4)*1,VOM!$A$3:$B$34,2,FALSE)</f>
        <v>#N/A</v>
      </c>
      <c r="AA25" s="2" t="e">
        <f>VLOOKUP(LEFT(AA11,4)*1,VOM!$A$3:$B$34,2,FALSE)</f>
        <v>#N/A</v>
      </c>
      <c r="AB25" s="2" t="e">
        <f>VLOOKUP(LEFT(AB11,4)*1,VOM!$A$3:$B$34,2,FALSE)</f>
        <v>#N/A</v>
      </c>
      <c r="AC25" s="2" t="e">
        <f>VLOOKUP(LEFT(AC11,4)*1,VOM!$A$3:$B$34,2,FALSE)</f>
        <v>#N/A</v>
      </c>
      <c r="AD25" s="2" t="e">
        <f>VLOOKUP(LEFT(AD11,4)*1,VOM!$A$3:$B$34,2,FALSE)</f>
        <v>#N/A</v>
      </c>
      <c r="AE25" s="2" t="e">
        <f>VLOOKUP(LEFT(AE11,4)*1,VOM!$A$3:$B$34,2,FALSE)</f>
        <v>#N/A</v>
      </c>
      <c r="AF25" s="2" t="e">
        <f>VLOOKUP(LEFT(AF11,4)*1,VOM!$A$3:$B$34,2,FALSE)</f>
        <v>#N/A</v>
      </c>
      <c r="AG25" s="2" t="e">
        <f>VLOOKUP(LEFT(AG11,4)*1,VOM!$A$3:$B$34,2,FALSE)</f>
        <v>#N/A</v>
      </c>
      <c r="AH25" s="2" t="e">
        <f>VLOOKUP(LEFT(AH11,4)*1,VOM!$A$3:$B$34,2,FALSE)</f>
        <v>#N/A</v>
      </c>
      <c r="AI25" s="2" t="e">
        <f>VLOOKUP(LEFT(AI11,4)*1,VOM!$A$3:$B$34,2,FALSE)</f>
        <v>#N/A</v>
      </c>
      <c r="AJ25" s="2" t="e">
        <f>VLOOKUP(LEFT(AJ11,4)*1,VOM!$A$3:$B$34,2,FALSE)</f>
        <v>#N/A</v>
      </c>
      <c r="AK25" s="2" t="e">
        <f>VLOOKUP(LEFT(AK11,4)*1,VOM!$A$3:$B$34,2,FALSE)</f>
        <v>#N/A</v>
      </c>
      <c r="AL25" s="67">
        <f>VLOOKUP(LEFT(AL11,4)*1,VOM!$A$3:$B$34,2,FALSE)</f>
        <v>1.4</v>
      </c>
      <c r="AM25" s="67">
        <f>VLOOKUP(LEFT(AM11,4)*1,VOM!$A$3:$B$34,2,FALSE)</f>
        <v>1.4</v>
      </c>
      <c r="AN25" s="67">
        <f>VLOOKUP(LEFT(AN11,4)*1,VOM!$A$3:$B$34,2,FALSE)</f>
        <v>1.4</v>
      </c>
      <c r="AO25" s="67">
        <f>VLOOKUP(LEFT(AO11,4)*1,VOM!$A$3:$B$34,2,FALSE)</f>
        <v>1.4</v>
      </c>
      <c r="AP25" s="67">
        <f>VLOOKUP(LEFT(AP11,4)*1,VOM!$A$3:$B$34,2,FALSE)</f>
        <v>1.4</v>
      </c>
      <c r="AQ25" s="67">
        <f>VLOOKUP(LEFT(AQ11,4)*1,VOM!$A$3:$B$34,2,FALSE)</f>
        <v>1.4</v>
      </c>
      <c r="AR25" s="67">
        <f>VLOOKUP(LEFT(AR11,4)*1,VOM!$A$3:$B$34,2,FALSE)</f>
        <v>1.4</v>
      </c>
      <c r="AS25" s="67">
        <f>VLOOKUP(LEFT(AS11,4)*1,VOM!$A$3:$B$34,2,FALSE)</f>
        <v>1.4</v>
      </c>
      <c r="AT25" s="67">
        <f>VLOOKUP(LEFT(AT11,4)*1,VOM!$A$3:$B$34,2,FALSE)</f>
        <v>1.4</v>
      </c>
      <c r="AU25" s="67">
        <f>VLOOKUP(LEFT(AU11,4)*1,VOM!$A$3:$B$34,2,FALSE)</f>
        <v>1.4</v>
      </c>
      <c r="AV25" s="67">
        <f>VLOOKUP(LEFT(AV11,4)*1,VOM!$A$3:$B$34,2,FALSE)</f>
        <v>1.4</v>
      </c>
      <c r="AW25" s="67">
        <f>VLOOKUP(LEFT(AW11,4)*1,VOM!$A$3:$B$34,2,FALSE)</f>
        <v>1.4</v>
      </c>
      <c r="AX25" s="67">
        <f>VLOOKUP(LEFT(AX11,4)*1,VOM!$A$3:$B$34,2,FALSE)</f>
        <v>1.43</v>
      </c>
      <c r="AY25" s="67">
        <f>VLOOKUP(LEFT(AY11,4)*1,VOM!$A$3:$B$34,2,FALSE)</f>
        <v>1.43</v>
      </c>
      <c r="AZ25" s="67">
        <f>VLOOKUP(LEFT(AZ11,4)*1,VOM!$A$3:$B$34,2,FALSE)</f>
        <v>1.43</v>
      </c>
      <c r="BA25" s="67">
        <f>VLOOKUP(LEFT(BA11,4)*1,VOM!$A$3:$B$34,2,FALSE)</f>
        <v>1.43</v>
      </c>
      <c r="BB25" s="67">
        <f>VLOOKUP(LEFT(BB11,4)*1,VOM!$A$3:$B$34,2,FALSE)</f>
        <v>1.43</v>
      </c>
      <c r="BC25" s="67">
        <f>VLOOKUP(LEFT(BC11,4)*1,VOM!$A$3:$B$34,2,FALSE)</f>
        <v>1.43</v>
      </c>
      <c r="BD25" s="67">
        <f>VLOOKUP(LEFT(BD11,4)*1,VOM!$A$3:$B$34,2,FALSE)</f>
        <v>1.43</v>
      </c>
      <c r="BE25" s="67">
        <f>VLOOKUP(LEFT(BE11,4)*1,VOM!$A$3:$B$34,2,FALSE)</f>
        <v>1.43</v>
      </c>
      <c r="BF25" s="67">
        <f>VLOOKUP(LEFT(BF11,4)*1,VOM!$A$3:$B$34,2,FALSE)</f>
        <v>1.43</v>
      </c>
      <c r="BG25" s="67">
        <f>VLOOKUP(LEFT(BG11,4)*1,VOM!$A$3:$B$34,2,FALSE)</f>
        <v>1.43</v>
      </c>
      <c r="BH25" s="67">
        <f>VLOOKUP(LEFT(BH11,4)*1,VOM!$A$3:$B$34,2,FALSE)</f>
        <v>1.43</v>
      </c>
      <c r="BI25" s="67">
        <f>VLOOKUP(LEFT(BI11,4)*1,VOM!$A$3:$B$34,2,FALSE)</f>
        <v>1.43</v>
      </c>
      <c r="BJ25" s="67">
        <f>VLOOKUP(LEFT(BJ11,4)*1,VOM!$A$3:$B$34,2,FALSE)</f>
        <v>1.46</v>
      </c>
      <c r="BK25" s="67">
        <f>VLOOKUP(LEFT(BK11,4)*1,VOM!$A$3:$B$34,2,FALSE)</f>
        <v>1.46</v>
      </c>
      <c r="BL25" s="67">
        <f>VLOOKUP(LEFT(BL11,4)*1,VOM!$A$3:$B$34,2,FALSE)</f>
        <v>1.46</v>
      </c>
      <c r="BM25" s="67">
        <f>VLOOKUP(LEFT(BM11,4)*1,VOM!$A$3:$B$34,2,FALSE)</f>
        <v>1.46</v>
      </c>
      <c r="BN25" s="67">
        <f>VLOOKUP(LEFT(BN11,4)*1,VOM!$A$3:$B$34,2,FALSE)</f>
        <v>1.46</v>
      </c>
      <c r="BO25" s="67">
        <f>VLOOKUP(LEFT(BO11,4)*1,VOM!$A$3:$B$34,2,FALSE)</f>
        <v>1.46</v>
      </c>
      <c r="BP25" s="67">
        <f>VLOOKUP(LEFT(BP11,4)*1,VOM!$A$3:$B$34,2,FALSE)</f>
        <v>1.46</v>
      </c>
      <c r="BQ25" s="67">
        <f>VLOOKUP(LEFT(BQ11,4)*1,VOM!$A$3:$B$34,2,FALSE)</f>
        <v>1.46</v>
      </c>
      <c r="BR25" s="67">
        <f>VLOOKUP(LEFT(BR11,4)*1,VOM!$A$3:$B$34,2,FALSE)</f>
        <v>1.46</v>
      </c>
      <c r="BS25" s="67">
        <f>VLOOKUP(LEFT(BS11,4)*1,VOM!$A$3:$B$34,2,FALSE)</f>
        <v>1.46</v>
      </c>
      <c r="BT25" s="67">
        <f>VLOOKUP(LEFT(BT11,4)*1,VOM!$A$3:$B$34,2,FALSE)</f>
        <v>1.46</v>
      </c>
      <c r="BU25" s="67">
        <f>VLOOKUP(LEFT(BU11,4)*1,VOM!$A$3:$B$34,2,FALSE)</f>
        <v>1.46</v>
      </c>
      <c r="BV25" s="67">
        <f>VLOOKUP(LEFT(BV11,4)*1,VOM!$A$3:$B$34,2,FALSE)</f>
        <v>1.48</v>
      </c>
      <c r="BW25" s="67">
        <f>VLOOKUP(LEFT(BW11,4)*1,VOM!$A$3:$B$34,2,FALSE)</f>
        <v>1.48</v>
      </c>
      <c r="BX25" s="67">
        <f>VLOOKUP(LEFT(BX11,4)*1,VOM!$A$3:$B$34,2,FALSE)</f>
        <v>1.48</v>
      </c>
      <c r="BY25" s="67">
        <f>VLOOKUP(LEFT(BY11,4)*1,VOM!$A$3:$B$34,2,FALSE)</f>
        <v>1.48</v>
      </c>
      <c r="BZ25" s="67">
        <f>VLOOKUP(LEFT(BZ11,4)*1,VOM!$A$3:$B$34,2,FALSE)</f>
        <v>1.48</v>
      </c>
      <c r="CA25" s="67">
        <f>VLOOKUP(LEFT(CA11,4)*1,VOM!$A$3:$B$34,2,FALSE)</f>
        <v>1.48</v>
      </c>
      <c r="CB25" s="67">
        <f>VLOOKUP(LEFT(CB11,4)*1,VOM!$A$3:$B$34,2,FALSE)</f>
        <v>1.48</v>
      </c>
      <c r="CC25" s="67">
        <f>VLOOKUP(LEFT(CC11,4)*1,VOM!$A$3:$B$34,2,FALSE)</f>
        <v>1.48</v>
      </c>
      <c r="CD25" s="67">
        <f>VLOOKUP(LEFT(CD11,4)*1,VOM!$A$3:$B$34,2,FALSE)</f>
        <v>1.48</v>
      </c>
      <c r="CE25" s="67">
        <f>VLOOKUP(LEFT(CE11,4)*1,VOM!$A$3:$B$34,2,FALSE)</f>
        <v>1.48</v>
      </c>
      <c r="CF25" s="67">
        <f>VLOOKUP(LEFT(CF11,4)*1,VOM!$A$3:$B$34,2,FALSE)</f>
        <v>1.48</v>
      </c>
      <c r="CG25" s="67">
        <f>VLOOKUP(LEFT(CG11,4)*1,VOM!$A$3:$B$34,2,FALSE)</f>
        <v>1.48</v>
      </c>
      <c r="CH25" s="67">
        <f>VLOOKUP(LEFT(CH11,4)*1,VOM!$A$3:$B$34,2,FALSE)</f>
        <v>1.51</v>
      </c>
      <c r="CI25" s="67">
        <f>VLOOKUP(LEFT(CI11,4)*1,VOM!$A$3:$B$34,2,FALSE)</f>
        <v>1.51</v>
      </c>
      <c r="CJ25" s="67">
        <f>VLOOKUP(LEFT(CJ11,4)*1,VOM!$A$3:$B$34,2,FALSE)</f>
        <v>1.51</v>
      </c>
      <c r="CK25" s="67">
        <f>VLOOKUP(LEFT(CK11,4)*1,VOM!$A$3:$B$34,2,FALSE)</f>
        <v>1.51</v>
      </c>
      <c r="CL25" s="67">
        <f>VLOOKUP(LEFT(CL11,4)*1,VOM!$A$3:$B$34,2,FALSE)</f>
        <v>1.51</v>
      </c>
      <c r="CM25" s="67">
        <f>VLOOKUP(LEFT(CM11,4)*1,VOM!$A$3:$B$34,2,FALSE)</f>
        <v>1.51</v>
      </c>
      <c r="CN25" s="67">
        <f>VLOOKUP(LEFT(CN11,4)*1,VOM!$A$3:$B$34,2,FALSE)</f>
        <v>1.51</v>
      </c>
      <c r="CO25" s="67">
        <f>VLOOKUP(LEFT(CO11,4)*1,VOM!$A$3:$B$34,2,FALSE)</f>
        <v>1.51</v>
      </c>
      <c r="CP25" s="67">
        <f>VLOOKUP(LEFT(CP11,4)*1,VOM!$A$3:$B$34,2,FALSE)</f>
        <v>1.51</v>
      </c>
      <c r="CQ25" s="67">
        <f>VLOOKUP(LEFT(CQ11,4)*1,VOM!$A$3:$B$34,2,FALSE)</f>
        <v>1.51</v>
      </c>
      <c r="CR25" s="67">
        <f>VLOOKUP(LEFT(CR11,4)*1,VOM!$A$3:$B$34,2,FALSE)</f>
        <v>1.51</v>
      </c>
      <c r="CS25" s="67">
        <f>VLOOKUP(LEFT(CS11,4)*1,VOM!$A$3:$B$34,2,FALSE)</f>
        <v>1.51</v>
      </c>
      <c r="CT25" s="67">
        <f>VLOOKUP(LEFT(CT11,4)*1,VOM!$A$3:$B$34,2,FALSE)</f>
        <v>1.54</v>
      </c>
      <c r="CU25" s="67">
        <f>VLOOKUP(LEFT(CU11,4)*1,VOM!$A$3:$B$34,2,FALSE)</f>
        <v>1.54</v>
      </c>
      <c r="CV25" s="67">
        <f>VLOOKUP(LEFT(CV11,4)*1,VOM!$A$3:$B$34,2,FALSE)</f>
        <v>1.54</v>
      </c>
      <c r="CW25" s="67">
        <f>VLOOKUP(LEFT(CW11,4)*1,VOM!$A$3:$B$34,2,FALSE)</f>
        <v>1.54</v>
      </c>
      <c r="CX25" s="67">
        <f>VLOOKUP(LEFT(CX11,4)*1,VOM!$A$3:$B$34,2,FALSE)</f>
        <v>1.54</v>
      </c>
      <c r="CY25" s="67">
        <f>VLOOKUP(LEFT(CY11,4)*1,VOM!$A$3:$B$34,2,FALSE)</f>
        <v>1.54</v>
      </c>
      <c r="CZ25" s="67">
        <f>VLOOKUP(LEFT(CZ11,4)*1,VOM!$A$3:$B$34,2,FALSE)</f>
        <v>1.54</v>
      </c>
      <c r="DA25" s="67">
        <f>VLOOKUP(LEFT(DA11,4)*1,VOM!$A$3:$B$34,2,FALSE)</f>
        <v>1.54</v>
      </c>
      <c r="DB25" s="67">
        <f>VLOOKUP(LEFT(DB11,4)*1,VOM!$A$3:$B$34,2,FALSE)</f>
        <v>1.54</v>
      </c>
      <c r="DC25" s="67">
        <f>VLOOKUP(LEFT(DC11,4)*1,VOM!$A$3:$B$34,2,FALSE)</f>
        <v>1.54</v>
      </c>
      <c r="DD25" s="67">
        <f>VLOOKUP(LEFT(DD11,4)*1,VOM!$A$3:$B$34,2,FALSE)</f>
        <v>1.54</v>
      </c>
      <c r="DE25" s="67">
        <f>VLOOKUP(LEFT(DE11,4)*1,VOM!$A$3:$B$34,2,FALSE)</f>
        <v>1.54</v>
      </c>
      <c r="DF25" s="67">
        <f>VLOOKUP(LEFT(DF11,4)*1,VOM!$A$3:$B$34,2,FALSE)</f>
        <v>1.58</v>
      </c>
      <c r="DG25" s="67">
        <f>VLOOKUP(LEFT(DG11,4)*1,VOM!$A$3:$B$34,2,FALSE)</f>
        <v>1.58</v>
      </c>
      <c r="DH25" s="67">
        <f>VLOOKUP(LEFT(DH11,4)*1,VOM!$A$3:$B$34,2,FALSE)</f>
        <v>1.58</v>
      </c>
      <c r="DI25" s="67">
        <f>VLOOKUP(LEFT(DI11,4)*1,VOM!$A$3:$B$34,2,FALSE)</f>
        <v>1.58</v>
      </c>
      <c r="DJ25" s="67">
        <f>VLOOKUP(LEFT(DJ11,4)*1,VOM!$A$3:$B$34,2,FALSE)</f>
        <v>1.58</v>
      </c>
      <c r="DK25" s="67">
        <f>VLOOKUP(LEFT(DK11,4)*1,VOM!$A$3:$B$34,2,FALSE)</f>
        <v>1.58</v>
      </c>
      <c r="DL25" s="67">
        <f>VLOOKUP(LEFT(DL11,4)*1,VOM!$A$3:$B$34,2,FALSE)</f>
        <v>1.58</v>
      </c>
      <c r="DM25" s="67">
        <f>VLOOKUP(LEFT(DM11,4)*1,VOM!$A$3:$B$34,2,FALSE)</f>
        <v>1.58</v>
      </c>
      <c r="DN25" s="67">
        <f>VLOOKUP(LEFT(DN11,4)*1,VOM!$A$3:$B$34,2,FALSE)</f>
        <v>1.58</v>
      </c>
      <c r="DO25" s="67">
        <f>VLOOKUP(LEFT(DO11,4)*1,VOM!$A$3:$B$34,2,FALSE)</f>
        <v>1.58</v>
      </c>
      <c r="DP25" s="67">
        <f>VLOOKUP(LEFT(DP11,4)*1,VOM!$A$3:$B$34,2,FALSE)</f>
        <v>1.58</v>
      </c>
      <c r="DQ25" s="67">
        <f>VLOOKUP(LEFT(DQ11,4)*1,VOM!$A$3:$B$34,2,FALSE)</f>
        <v>1.58</v>
      </c>
      <c r="DR25" s="67">
        <f>VLOOKUP(LEFT(DR11,4)*1,VOM!$A$3:$B$34,2,FALSE)</f>
        <v>1.61</v>
      </c>
      <c r="DS25" s="67">
        <f>VLOOKUP(LEFT(DS11,4)*1,VOM!$A$3:$B$34,2,FALSE)</f>
        <v>1.61</v>
      </c>
      <c r="DT25" s="67">
        <f>VLOOKUP(LEFT(DT11,4)*1,VOM!$A$3:$B$34,2,FALSE)</f>
        <v>1.61</v>
      </c>
      <c r="DU25" s="67">
        <f>VLOOKUP(LEFT(DU11,4)*1,VOM!$A$3:$B$34,2,FALSE)</f>
        <v>1.61</v>
      </c>
      <c r="DV25" s="67">
        <f>VLOOKUP(LEFT(DV11,4)*1,VOM!$A$3:$B$34,2,FALSE)</f>
        <v>1.61</v>
      </c>
      <c r="DW25" s="67">
        <f>VLOOKUP(LEFT(DW11,4)*1,VOM!$A$3:$B$34,2,FALSE)</f>
        <v>1.61</v>
      </c>
      <c r="DX25" s="67">
        <f>VLOOKUP(LEFT(DX11,4)*1,VOM!$A$3:$B$34,2,FALSE)</f>
        <v>1.61</v>
      </c>
      <c r="DY25" s="67">
        <f>VLOOKUP(LEFT(DY11,4)*1,VOM!$A$3:$B$34,2,FALSE)</f>
        <v>1.61</v>
      </c>
      <c r="DZ25" s="67">
        <f>VLOOKUP(LEFT(DZ11,4)*1,VOM!$A$3:$B$34,2,FALSE)</f>
        <v>1.61</v>
      </c>
      <c r="EA25" s="67">
        <f>VLOOKUP(LEFT(EA11,4)*1,VOM!$A$3:$B$34,2,FALSE)</f>
        <v>1.61</v>
      </c>
      <c r="EB25" s="67">
        <f>VLOOKUP(LEFT(EB11,4)*1,VOM!$A$3:$B$34,2,FALSE)</f>
        <v>1.61</v>
      </c>
      <c r="EC25" s="67">
        <f>VLOOKUP(LEFT(EC11,4)*1,VOM!$A$3:$B$34,2,FALSE)</f>
        <v>1.61</v>
      </c>
      <c r="ED25" s="67">
        <f>VLOOKUP(LEFT(ED11,4)*1,VOM!$A$3:$B$34,2,FALSE)</f>
        <v>1.64</v>
      </c>
      <c r="EE25" s="67">
        <f>VLOOKUP(LEFT(EE11,4)*1,VOM!$A$3:$B$34,2,FALSE)</f>
        <v>1.64</v>
      </c>
      <c r="EF25" s="67">
        <f>VLOOKUP(LEFT(EF11,4)*1,VOM!$A$3:$B$34,2,FALSE)</f>
        <v>1.64</v>
      </c>
      <c r="EG25" s="67">
        <f>VLOOKUP(LEFT(EG11,4)*1,VOM!$A$3:$B$34,2,FALSE)</f>
        <v>1.64</v>
      </c>
      <c r="EH25" s="67">
        <f>VLOOKUP(LEFT(EH11,4)*1,VOM!$A$3:$B$34,2,FALSE)</f>
        <v>1.64</v>
      </c>
      <c r="EI25" s="67">
        <f>VLOOKUP(LEFT(EI11,4)*1,VOM!$A$3:$B$34,2,FALSE)</f>
        <v>1.64</v>
      </c>
      <c r="EJ25" s="67">
        <f>VLOOKUP(LEFT(EJ11,4)*1,VOM!$A$3:$B$34,2,FALSE)</f>
        <v>1.64</v>
      </c>
      <c r="EK25" s="67">
        <f>VLOOKUP(LEFT(EK11,4)*1,VOM!$A$3:$B$34,2,FALSE)</f>
        <v>1.64</v>
      </c>
      <c r="EL25" s="67">
        <f>VLOOKUP(LEFT(EL11,4)*1,VOM!$A$3:$B$34,2,FALSE)</f>
        <v>1.64</v>
      </c>
      <c r="EM25" s="67">
        <f>VLOOKUP(LEFT(EM11,4)*1,VOM!$A$3:$B$34,2,FALSE)</f>
        <v>1.64</v>
      </c>
      <c r="EN25" s="67">
        <f>VLOOKUP(LEFT(EN11,4)*1,VOM!$A$3:$B$34,2,FALSE)</f>
        <v>1.64</v>
      </c>
      <c r="EO25" s="67">
        <f>VLOOKUP(LEFT(EO11,4)*1,VOM!$A$3:$B$34,2,FALSE)</f>
        <v>1.64</v>
      </c>
      <c r="EP25" s="67">
        <f>VLOOKUP(LEFT(EP11,4)*1,VOM!$A$3:$B$34,2,FALSE)</f>
        <v>1.67</v>
      </c>
      <c r="EQ25" s="67">
        <f>VLOOKUP(LEFT(EQ11,4)*1,VOM!$A$3:$B$34,2,FALSE)</f>
        <v>1.67</v>
      </c>
      <c r="ER25" s="67">
        <f>VLOOKUP(LEFT(ER11,4)*1,VOM!$A$3:$B$34,2,FALSE)</f>
        <v>1.67</v>
      </c>
      <c r="ES25" s="67">
        <f>VLOOKUP(LEFT(ES11,4)*1,VOM!$A$3:$B$34,2,FALSE)</f>
        <v>1.67</v>
      </c>
      <c r="ET25" s="67">
        <f>VLOOKUP(LEFT(ET11,4)*1,VOM!$A$3:$B$34,2,FALSE)</f>
        <v>1.67</v>
      </c>
      <c r="EU25" s="67">
        <f>VLOOKUP(LEFT(EU11,4)*1,VOM!$A$3:$B$34,2,FALSE)</f>
        <v>1.67</v>
      </c>
      <c r="EV25" s="67">
        <f>VLOOKUP(LEFT(EV11,4)*1,VOM!$A$3:$B$34,2,FALSE)</f>
        <v>1.67</v>
      </c>
      <c r="EW25" s="67">
        <f>VLOOKUP(LEFT(EW11,4)*1,VOM!$A$3:$B$34,2,FALSE)</f>
        <v>1.67</v>
      </c>
      <c r="EX25" s="67">
        <f>VLOOKUP(LEFT(EX11,4)*1,VOM!$A$3:$B$34,2,FALSE)</f>
        <v>1.67</v>
      </c>
      <c r="EY25" s="67">
        <f>VLOOKUP(LEFT(EY11,4)*1,VOM!$A$3:$B$34,2,FALSE)</f>
        <v>1.67</v>
      </c>
      <c r="EZ25" s="67">
        <f>VLOOKUP(LEFT(EZ11,4)*1,VOM!$A$3:$B$34,2,FALSE)</f>
        <v>1.67</v>
      </c>
      <c r="FA25" s="67">
        <f>VLOOKUP(LEFT(FA11,4)*1,VOM!$A$3:$B$34,2,FALSE)</f>
        <v>1.67</v>
      </c>
      <c r="FB25" s="67">
        <f>VLOOKUP(LEFT(FB11,4)*1,VOM!$A$3:$B$34,2,FALSE)</f>
        <v>1.71</v>
      </c>
      <c r="FC25" s="67">
        <f>VLOOKUP(LEFT(FC11,4)*1,VOM!$A$3:$B$34,2,FALSE)</f>
        <v>1.71</v>
      </c>
      <c r="FD25" s="67">
        <f>VLOOKUP(LEFT(FD11,4)*1,VOM!$A$3:$B$34,2,FALSE)</f>
        <v>1.71</v>
      </c>
      <c r="FE25" s="67">
        <f>VLOOKUP(LEFT(FE11,4)*1,VOM!$A$3:$B$34,2,FALSE)</f>
        <v>1.71</v>
      </c>
      <c r="FF25" s="67">
        <f>VLOOKUP(LEFT(FF11,4)*1,VOM!$A$3:$B$34,2,FALSE)</f>
        <v>1.71</v>
      </c>
      <c r="FG25" s="67">
        <f>VLOOKUP(LEFT(FG11,4)*1,VOM!$A$3:$B$34,2,FALSE)</f>
        <v>1.71</v>
      </c>
      <c r="FH25" s="67">
        <f>VLOOKUP(LEFT(FH11,4)*1,VOM!$A$3:$B$34,2,FALSE)</f>
        <v>1.71</v>
      </c>
      <c r="FI25" s="67">
        <f>VLOOKUP(LEFT(FI11,4)*1,VOM!$A$3:$B$34,2,FALSE)</f>
        <v>1.71</v>
      </c>
      <c r="FJ25" s="67">
        <f>VLOOKUP(LEFT(FJ11,4)*1,VOM!$A$3:$B$34,2,FALSE)</f>
        <v>1.71</v>
      </c>
      <c r="FK25" s="67">
        <f>VLOOKUP(LEFT(FK11,4)*1,VOM!$A$3:$B$34,2,FALSE)</f>
        <v>1.71</v>
      </c>
      <c r="FL25" s="67">
        <f>VLOOKUP(LEFT(FL11,4)*1,VOM!$A$3:$B$34,2,FALSE)</f>
        <v>1.71</v>
      </c>
      <c r="FM25" s="67">
        <f>VLOOKUP(LEFT(FM11,4)*1,VOM!$A$3:$B$34,2,FALSE)</f>
        <v>1.71</v>
      </c>
      <c r="FN25" s="67">
        <f>VLOOKUP(LEFT(FN11,4)*1,VOM!$A$3:$B$34,2,FALSE)</f>
        <v>1.74</v>
      </c>
      <c r="FO25" s="67">
        <f>VLOOKUP(LEFT(FO11,4)*1,VOM!$A$3:$B$34,2,FALSE)</f>
        <v>1.74</v>
      </c>
      <c r="FP25" s="67">
        <f>VLOOKUP(LEFT(FP11,4)*1,VOM!$A$3:$B$34,2,FALSE)</f>
        <v>1.74</v>
      </c>
      <c r="FQ25" s="67">
        <f>VLOOKUP(LEFT(FQ11,4)*1,VOM!$A$3:$B$34,2,FALSE)</f>
        <v>1.74</v>
      </c>
      <c r="FR25" s="67">
        <f>VLOOKUP(LEFT(FR11,4)*1,VOM!$A$3:$B$34,2,FALSE)</f>
        <v>1.74</v>
      </c>
      <c r="FS25" s="67">
        <f>VLOOKUP(LEFT(FS11,4)*1,VOM!$A$3:$B$34,2,FALSE)</f>
        <v>1.74</v>
      </c>
      <c r="FT25" s="67">
        <f>VLOOKUP(LEFT(FT11,4)*1,VOM!$A$3:$B$34,2,FALSE)</f>
        <v>1.74</v>
      </c>
      <c r="FU25" s="67">
        <f>VLOOKUP(LEFT(FU11,4)*1,VOM!$A$3:$B$34,2,FALSE)</f>
        <v>1.74</v>
      </c>
      <c r="FV25" s="67">
        <f>VLOOKUP(LEFT(FV11,4)*1,VOM!$A$3:$B$34,2,FALSE)</f>
        <v>1.74</v>
      </c>
      <c r="FW25" s="67">
        <f>VLOOKUP(LEFT(FW11,4)*1,VOM!$A$3:$B$34,2,FALSE)</f>
        <v>1.74</v>
      </c>
      <c r="FX25" s="67">
        <f>VLOOKUP(LEFT(FX11,4)*1,VOM!$A$3:$B$34,2,FALSE)</f>
        <v>1.74</v>
      </c>
      <c r="FY25" s="67">
        <f>VLOOKUP(LEFT(FY11,4)*1,VOM!$A$3:$B$34,2,FALSE)</f>
        <v>1.74</v>
      </c>
      <c r="FZ25" s="67">
        <f>VLOOKUP(LEFT(FZ11,4)*1,VOM!$A$3:$B$34,2,FALSE)</f>
        <v>1.77</v>
      </c>
      <c r="GA25" s="67">
        <f>VLOOKUP(LEFT(GA11,4)*1,VOM!$A$3:$B$34,2,FALSE)</f>
        <v>1.77</v>
      </c>
      <c r="GB25" s="67">
        <f>VLOOKUP(LEFT(GB11,4)*1,VOM!$A$3:$B$34,2,FALSE)</f>
        <v>1.77</v>
      </c>
      <c r="GC25" s="67">
        <f>VLOOKUP(LEFT(GC11,4)*1,VOM!$A$3:$B$34,2,FALSE)</f>
        <v>1.77</v>
      </c>
      <c r="GD25" s="67">
        <f>VLOOKUP(LEFT(GD11,4)*1,VOM!$A$3:$B$34,2,FALSE)</f>
        <v>1.77</v>
      </c>
      <c r="GE25" s="67">
        <f>VLOOKUP(LEFT(GE11,4)*1,VOM!$A$3:$B$34,2,FALSE)</f>
        <v>1.77</v>
      </c>
      <c r="GF25" s="67">
        <f>VLOOKUP(LEFT(GF11,4)*1,VOM!$A$3:$B$34,2,FALSE)</f>
        <v>1.77</v>
      </c>
      <c r="GG25" s="67">
        <f>VLOOKUP(LEFT(GG11,4)*1,VOM!$A$3:$B$34,2,FALSE)</f>
        <v>1.77</v>
      </c>
      <c r="GH25" s="67">
        <f>VLOOKUP(LEFT(GH11,4)*1,VOM!$A$3:$B$34,2,FALSE)</f>
        <v>1.77</v>
      </c>
      <c r="GI25" s="67">
        <f>VLOOKUP(LEFT(GI11,4)*1,VOM!$A$3:$B$34,2,FALSE)</f>
        <v>1.77</v>
      </c>
      <c r="GJ25" s="67">
        <f>VLOOKUP(LEFT(GJ11,4)*1,VOM!$A$3:$B$34,2,FALSE)</f>
        <v>1.77</v>
      </c>
      <c r="GK25" s="67">
        <f>VLOOKUP(LEFT(GK11,4)*1,VOM!$A$3:$B$34,2,FALSE)</f>
        <v>1.77</v>
      </c>
      <c r="GL25" s="67">
        <f>VLOOKUP(LEFT(GL11,4)*1,VOM!$A$3:$B$34,2,FALSE)</f>
        <v>1.81</v>
      </c>
      <c r="GM25" s="67">
        <f>VLOOKUP(LEFT(GM11,4)*1,VOM!$A$3:$B$34,2,FALSE)</f>
        <v>1.81</v>
      </c>
      <c r="GN25" s="67">
        <f>VLOOKUP(LEFT(GN11,4)*1,VOM!$A$3:$B$34,2,FALSE)</f>
        <v>1.81</v>
      </c>
      <c r="GO25" s="67">
        <f>VLOOKUP(LEFT(GO11,4)*1,VOM!$A$3:$B$34,2,FALSE)</f>
        <v>1.81</v>
      </c>
      <c r="GP25" s="67">
        <f>VLOOKUP(LEFT(GP11,4)*1,VOM!$A$3:$B$34,2,FALSE)</f>
        <v>1.81</v>
      </c>
      <c r="GQ25" s="67">
        <f>VLOOKUP(LEFT(GQ11,4)*1,VOM!$A$3:$B$34,2,FALSE)</f>
        <v>1.81</v>
      </c>
      <c r="GR25" s="67">
        <f>VLOOKUP(LEFT(GR11,4)*1,VOM!$A$3:$B$34,2,FALSE)</f>
        <v>1.81</v>
      </c>
      <c r="GS25" s="67">
        <f>VLOOKUP(LEFT(GS11,4)*1,VOM!$A$3:$B$34,2,FALSE)</f>
        <v>1.81</v>
      </c>
      <c r="GT25" s="67">
        <f>VLOOKUP(LEFT(GT11,4)*1,VOM!$A$3:$B$34,2,FALSE)</f>
        <v>1.81</v>
      </c>
      <c r="GU25" s="67">
        <f>VLOOKUP(LEFT(GU11,4)*1,VOM!$A$3:$B$34,2,FALSE)</f>
        <v>1.81</v>
      </c>
      <c r="GV25" s="67">
        <f>VLOOKUP(LEFT(GV11,4)*1,VOM!$A$3:$B$34,2,FALSE)</f>
        <v>1.81</v>
      </c>
      <c r="GW25" s="67">
        <f>VLOOKUP(LEFT(GW11,4)*1,VOM!$A$3:$B$34,2,FALSE)</f>
        <v>1.81</v>
      </c>
      <c r="GX25" s="67">
        <f>VLOOKUP(LEFT(GX11,4)*1,VOM!$A$3:$B$34,2,FALSE)</f>
        <v>1.85</v>
      </c>
      <c r="GY25" s="67">
        <f>VLOOKUP(LEFT(GY11,4)*1,VOM!$A$3:$B$34,2,FALSE)</f>
        <v>1.85</v>
      </c>
      <c r="GZ25" s="67">
        <f>VLOOKUP(LEFT(GZ11,4)*1,VOM!$A$3:$B$34,2,FALSE)</f>
        <v>1.85</v>
      </c>
      <c r="HA25" s="67">
        <f>VLOOKUP(LEFT(HA11,4)*1,VOM!$A$3:$B$34,2,FALSE)</f>
        <v>1.85</v>
      </c>
      <c r="HB25" s="67">
        <f>VLOOKUP(LEFT(HB11,4)*1,VOM!$A$3:$B$34,2,FALSE)</f>
        <v>1.85</v>
      </c>
      <c r="HC25" s="67">
        <f>VLOOKUP(LEFT(HC11,4)*1,VOM!$A$3:$B$34,2,FALSE)</f>
        <v>1.85</v>
      </c>
      <c r="HD25" s="67">
        <f>VLOOKUP(LEFT(HD11,4)*1,VOM!$A$3:$B$34,2,FALSE)</f>
        <v>1.85</v>
      </c>
      <c r="HE25" s="67">
        <f>VLOOKUP(LEFT(HE11,4)*1,VOM!$A$3:$B$34,2,FALSE)</f>
        <v>1.85</v>
      </c>
      <c r="HF25" s="67">
        <f>VLOOKUP(LEFT(HF11,4)*1,VOM!$A$3:$B$34,2,FALSE)</f>
        <v>1.85</v>
      </c>
      <c r="HG25" s="67">
        <f>VLOOKUP(LEFT(HG11,4)*1,VOM!$A$3:$B$34,2,FALSE)</f>
        <v>1.85</v>
      </c>
      <c r="HH25" s="67">
        <f>VLOOKUP(LEFT(HH11,4)*1,VOM!$A$3:$B$34,2,FALSE)</f>
        <v>1.85</v>
      </c>
      <c r="HI25" s="67">
        <f>VLOOKUP(LEFT(HI11,4)*1,VOM!$A$3:$B$34,2,FALSE)</f>
        <v>1.85</v>
      </c>
      <c r="HJ25" s="67">
        <f>VLOOKUP(LEFT(HJ11,4)*1,VOM!$A$3:$B$34,2,FALSE)</f>
        <v>1.88</v>
      </c>
      <c r="HK25" s="67">
        <f>VLOOKUP(LEFT(HK11,4)*1,VOM!$A$3:$B$34,2,FALSE)</f>
        <v>1.88</v>
      </c>
      <c r="HL25" s="67">
        <f>VLOOKUP(LEFT(HL11,4)*1,VOM!$A$3:$B$34,2,FALSE)</f>
        <v>1.88</v>
      </c>
      <c r="HM25" s="67">
        <f>VLOOKUP(LEFT(HM11,4)*1,VOM!$A$3:$B$34,2,FALSE)</f>
        <v>1.88</v>
      </c>
      <c r="HN25" s="67">
        <f>VLOOKUP(LEFT(HN11,4)*1,VOM!$A$3:$B$34,2,FALSE)</f>
        <v>1.88</v>
      </c>
      <c r="HO25" s="67">
        <f>VLOOKUP(LEFT(HO11,4)*1,VOM!$A$3:$B$34,2,FALSE)</f>
        <v>1.88</v>
      </c>
      <c r="HP25" s="67">
        <f>VLOOKUP(LEFT(HP11,4)*1,VOM!$A$3:$B$34,2,FALSE)</f>
        <v>1.88</v>
      </c>
      <c r="HQ25" s="67">
        <f>VLOOKUP(LEFT(HQ11,4)*1,VOM!$A$3:$B$34,2,FALSE)</f>
        <v>1.88</v>
      </c>
      <c r="HR25" s="67">
        <f>VLOOKUP(LEFT(HR11,4)*1,VOM!$A$3:$B$34,2,FALSE)</f>
        <v>1.88</v>
      </c>
      <c r="HS25" s="67">
        <f>VLOOKUP(LEFT(HS11,4)*1,VOM!$A$3:$B$34,2,FALSE)</f>
        <v>1.88</v>
      </c>
      <c r="HT25" s="67">
        <f>VLOOKUP(LEFT(HT11,4)*1,VOM!$A$3:$B$34,2,FALSE)</f>
        <v>1.88</v>
      </c>
      <c r="HU25" s="67">
        <f>VLOOKUP(LEFT(HU11,4)*1,VOM!$A$3:$B$34,2,FALSE)</f>
        <v>1.88</v>
      </c>
      <c r="HV25" s="67">
        <f>VLOOKUP(LEFT(HV11,4)*1,VOM!$A$3:$B$34,2,FALSE)</f>
        <v>1.92</v>
      </c>
      <c r="HW25" s="67">
        <f>VLOOKUP(LEFT(HW11,4)*1,VOM!$A$3:$B$34,2,FALSE)</f>
        <v>1.92</v>
      </c>
      <c r="HX25" s="67">
        <f>VLOOKUP(LEFT(HX11,4)*1,VOM!$A$3:$B$34,2,FALSE)</f>
        <v>1.92</v>
      </c>
      <c r="HY25" s="67">
        <f>VLOOKUP(LEFT(HY11,4)*1,VOM!$A$3:$B$34,2,FALSE)</f>
        <v>1.92</v>
      </c>
      <c r="HZ25" s="67">
        <f>VLOOKUP(LEFT(HZ11,4)*1,VOM!$A$3:$B$34,2,FALSE)</f>
        <v>1.92</v>
      </c>
      <c r="IA25" s="67">
        <f>VLOOKUP(LEFT(IA11,4)*1,VOM!$A$3:$B$34,2,FALSE)</f>
        <v>1.92</v>
      </c>
      <c r="IB25" s="67">
        <f>VLOOKUP(LEFT(IB11,4)*1,VOM!$A$3:$B$34,2,FALSE)</f>
        <v>1.92</v>
      </c>
      <c r="IC25" s="67">
        <f>VLOOKUP(LEFT(IC11,4)*1,VOM!$A$3:$B$34,2,FALSE)</f>
        <v>1.92</v>
      </c>
      <c r="ID25" s="67">
        <f>VLOOKUP(LEFT(ID11,4)*1,VOM!$A$3:$B$34,2,FALSE)</f>
        <v>1.92</v>
      </c>
      <c r="IE25" s="67">
        <f>VLOOKUP(LEFT(IE11,4)*1,VOM!$A$3:$B$34,2,FALSE)</f>
        <v>1.92</v>
      </c>
      <c r="IF25" s="67">
        <f>VLOOKUP(LEFT(IF11,4)*1,VOM!$A$3:$B$34,2,FALSE)</f>
        <v>1.92</v>
      </c>
      <c r="IG25" s="67">
        <f>VLOOKUP(LEFT(IG11,4)*1,VOM!$A$3:$B$34,2,FALSE)</f>
        <v>1.92</v>
      </c>
      <c r="IH25" s="67">
        <f>VLOOKUP(LEFT(IH11,4)*1,VOM!$A$3:$B$34,2,FALSE)</f>
        <v>1.9583999999999999</v>
      </c>
      <c r="II25" s="67">
        <f>VLOOKUP(LEFT(II11,4)*1,VOM!$A$3:$B$34,2,FALSE)</f>
        <v>1.9583999999999999</v>
      </c>
      <c r="IJ25" s="67">
        <f>VLOOKUP(LEFT(IJ11,4)*1,VOM!$A$3:$B$34,2,FALSE)</f>
        <v>1.9583999999999999</v>
      </c>
      <c r="IK25" s="67">
        <f>VLOOKUP(LEFT(IK11,4)*1,VOM!$A$3:$B$34,2,FALSE)</f>
        <v>1.9583999999999999</v>
      </c>
      <c r="IL25" s="67">
        <f>VLOOKUP(LEFT(IL11,4)*1,VOM!$A$3:$B$34,2,FALSE)</f>
        <v>1.9583999999999999</v>
      </c>
      <c r="IM25" s="67">
        <f>VLOOKUP(LEFT(IM11,4)*1,VOM!$A$3:$B$34,2,FALSE)</f>
        <v>1.9583999999999999</v>
      </c>
      <c r="IN25" s="67">
        <f>VLOOKUP(LEFT(IN11,4)*1,VOM!$A$3:$B$34,2,FALSE)</f>
        <v>1.9583999999999999</v>
      </c>
      <c r="IO25" s="67">
        <f>VLOOKUP(LEFT(IO11,4)*1,VOM!$A$3:$B$34,2,FALSE)</f>
        <v>1.9583999999999999</v>
      </c>
      <c r="IP25" s="67">
        <f>VLOOKUP(LEFT(IP11,4)*1,VOM!$A$3:$B$34,2,FALSE)</f>
        <v>1.9583999999999999</v>
      </c>
      <c r="IQ25" s="67">
        <f>VLOOKUP(LEFT(IQ11,4)*1,VOM!$A$3:$B$34,2,FALSE)</f>
        <v>1.9583999999999999</v>
      </c>
      <c r="IR25" s="67">
        <f>VLOOKUP(LEFT(IR11,4)*1,VOM!$A$3:$B$34,2,FALSE)</f>
        <v>1.9583999999999999</v>
      </c>
      <c r="IS25" s="67">
        <f>VLOOKUP(LEFT(IS11,4)*1,VOM!$A$3:$B$34,2,FALSE)</f>
        <v>1.9583999999999999</v>
      </c>
      <c r="IT25" s="67">
        <f>VLOOKUP(LEFT(IT11,4)*1,VOM!$A$3:$B$34,2,FALSE)</f>
        <v>1.9976</v>
      </c>
      <c r="IU25" s="67">
        <f>VLOOKUP(LEFT(IU11,4)*1,VOM!$A$3:$B$34,2,FALSE)</f>
        <v>1.9976</v>
      </c>
      <c r="IV25" s="67">
        <f>VLOOKUP(LEFT(IV11,4)*1,VOM!$A$3:$B$34,2,FALSE)</f>
        <v>1.9976</v>
      </c>
      <c r="IW25" s="67">
        <f>VLOOKUP(LEFT(IW11,4)*1,VOM!$A$3:$B$34,2,FALSE)</f>
        <v>1.9976</v>
      </c>
      <c r="IX25" s="67">
        <f>VLOOKUP(LEFT(IX11,4)*1,VOM!$A$3:$B$34,2,FALSE)</f>
        <v>1.9976</v>
      </c>
      <c r="IY25" s="67">
        <f>VLOOKUP(LEFT(IY11,4)*1,VOM!$A$3:$B$34,2,FALSE)</f>
        <v>1.9976</v>
      </c>
      <c r="IZ25" s="67">
        <f>VLOOKUP(LEFT(IZ11,4)*1,VOM!$A$3:$B$34,2,FALSE)</f>
        <v>1.9976</v>
      </c>
      <c r="JA25" s="67">
        <f>VLOOKUP(LEFT(JA11,4)*1,VOM!$A$3:$B$34,2,FALSE)</f>
        <v>1.9976</v>
      </c>
      <c r="JB25" s="67">
        <f>VLOOKUP(LEFT(JB11,4)*1,VOM!$A$3:$B$34,2,FALSE)</f>
        <v>1.9976</v>
      </c>
      <c r="JC25" s="67">
        <f>VLOOKUP(LEFT(JC11,4)*1,VOM!$A$3:$B$34,2,FALSE)</f>
        <v>1.9976</v>
      </c>
      <c r="JD25" s="67">
        <f>VLOOKUP(LEFT(JD11,4)*1,VOM!$A$3:$B$34,2,FALSE)</f>
        <v>1.9976</v>
      </c>
      <c r="JE25" s="67">
        <f>VLOOKUP(LEFT(JE11,4)*1,VOM!$A$3:$B$34,2,FALSE)</f>
        <v>1.9976</v>
      </c>
      <c r="JF25" s="67">
        <f>VLOOKUP(LEFT(JF11,4)*1,VOM!$A$3:$B$34,2,FALSE)</f>
        <v>2.0375000000000001</v>
      </c>
      <c r="JG25" s="67">
        <f>VLOOKUP(LEFT(JG11,4)*1,VOM!$A$3:$B$34,2,FALSE)</f>
        <v>2.0375000000000001</v>
      </c>
      <c r="JH25" s="67">
        <f>VLOOKUP(LEFT(JH11,4)*1,VOM!$A$3:$B$34,2,FALSE)</f>
        <v>2.0375000000000001</v>
      </c>
      <c r="JI25" s="67">
        <f>VLOOKUP(LEFT(JI11,4)*1,VOM!$A$3:$B$34,2,FALSE)</f>
        <v>2.0375000000000001</v>
      </c>
      <c r="JJ25" s="67">
        <f>VLOOKUP(LEFT(JJ11,4)*1,VOM!$A$3:$B$34,2,FALSE)</f>
        <v>2.0375000000000001</v>
      </c>
      <c r="JK25" s="67">
        <f>VLOOKUP(LEFT(JK11,4)*1,VOM!$A$3:$B$34,2,FALSE)</f>
        <v>2.0375000000000001</v>
      </c>
      <c r="JL25" s="67">
        <f>VLOOKUP(LEFT(JL11,4)*1,VOM!$A$3:$B$34,2,FALSE)</f>
        <v>2.0375000000000001</v>
      </c>
      <c r="JM25" s="67">
        <f>VLOOKUP(LEFT(JM11,4)*1,VOM!$A$3:$B$34,2,FALSE)</f>
        <v>2.0375000000000001</v>
      </c>
      <c r="JN25" s="67">
        <f>VLOOKUP(LEFT(JN11,4)*1,VOM!$A$3:$B$34,2,FALSE)</f>
        <v>2.0375000000000001</v>
      </c>
      <c r="JO25" s="67">
        <f>VLOOKUP(LEFT(JO11,4)*1,VOM!$A$3:$B$34,2,FALSE)</f>
        <v>2.0375000000000001</v>
      </c>
      <c r="JP25" s="67">
        <f>VLOOKUP(LEFT(JP11,4)*1,VOM!$A$3:$B$34,2,FALSE)</f>
        <v>2.0375000000000001</v>
      </c>
      <c r="JQ25" s="67">
        <f>VLOOKUP(LEFT(JQ11,4)*1,VOM!$A$3:$B$34,2,FALSE)</f>
        <v>2.0375000000000001</v>
      </c>
      <c r="JR25" s="2">
        <f>VLOOKUP(LEFT(JR11,4)*1,VOM!$A$3:$B$34,2,FALSE)</f>
        <v>2.0375000000000001</v>
      </c>
      <c r="JS25" s="2">
        <f>VLOOKUP(LEFT(JS11,4)*1,VOM!$A$3:$B$34,2,FALSE)</f>
        <v>2.0375000000000001</v>
      </c>
      <c r="JT25" s="2">
        <f>VLOOKUP(LEFT(JT11,4)*1,VOM!$A$3:$B$34,2,FALSE)</f>
        <v>2.0375000000000001</v>
      </c>
      <c r="JU25" s="2">
        <f>VLOOKUP(LEFT(JU11,4)*1,VOM!$A$3:$B$34,2,FALSE)</f>
        <v>2.0375000000000001</v>
      </c>
      <c r="JV25" s="2">
        <f>VLOOKUP(LEFT(JV11,4)*1,VOM!$A$3:$B$34,2,FALSE)</f>
        <v>2.0375000000000001</v>
      </c>
      <c r="JW25" s="2">
        <f>VLOOKUP(LEFT(JW11,4)*1,VOM!$A$3:$B$34,2,FALSE)</f>
        <v>2.0375000000000001</v>
      </c>
      <c r="JX25" s="2">
        <f>VLOOKUP(LEFT(JX11,4)*1,VOM!$A$3:$B$34,2,FALSE)</f>
        <v>2.0375000000000001</v>
      </c>
      <c r="JY25" s="2">
        <f>VLOOKUP(LEFT(JY11,4)*1,VOM!$A$3:$B$34,2,FALSE)</f>
        <v>2.0375000000000001</v>
      </c>
      <c r="JZ25" s="2">
        <f>VLOOKUP(LEFT(JZ11,4)*1,VOM!$A$3:$B$34,2,FALSE)</f>
        <v>2.0375000000000001</v>
      </c>
      <c r="KA25" s="2">
        <f>VLOOKUP(LEFT(KA11,4)*1,VOM!$A$3:$B$34,2,FALSE)</f>
        <v>2.0375000000000001</v>
      </c>
      <c r="KB25" s="2">
        <f>VLOOKUP(LEFT(KB11,4)*1,VOM!$A$3:$B$34,2,FALSE)</f>
        <v>2.0375000000000001</v>
      </c>
      <c r="KC25" s="2">
        <f>VLOOKUP(LEFT(KC11,4)*1,VOM!$A$3:$B$34,2,FALSE)</f>
        <v>2.0375000000000001</v>
      </c>
      <c r="KD25" s="2">
        <f>VLOOKUP(LEFT(KD11,4)*1,VOM!$A$3:$B$34,2,FALSE)</f>
        <v>2.0782500000000002</v>
      </c>
      <c r="KE25" s="2">
        <f>VLOOKUP(LEFT(KE11,4)*1,VOM!$A$3:$B$34,2,FALSE)</f>
        <v>2.0782500000000002</v>
      </c>
      <c r="KF25" s="2">
        <f>VLOOKUP(LEFT(KF11,4)*1,VOM!$A$3:$B$34,2,FALSE)</f>
        <v>2.0782500000000002</v>
      </c>
      <c r="KG25" s="2">
        <f>VLOOKUP(LEFT(KG11,4)*1,VOM!$A$3:$B$34,2,FALSE)</f>
        <v>2.0782500000000002</v>
      </c>
      <c r="KH25" s="2">
        <f>VLOOKUP(LEFT(KH11,4)*1,VOM!$A$3:$B$34,2,FALSE)</f>
        <v>2.0782500000000002</v>
      </c>
      <c r="KI25" s="2">
        <f>VLOOKUP(LEFT(KI11,4)*1,VOM!$A$3:$B$34,2,FALSE)</f>
        <v>2.0782500000000002</v>
      </c>
      <c r="KJ25" s="2">
        <f>VLOOKUP(LEFT(KJ11,4)*1,VOM!$A$3:$B$34,2,FALSE)</f>
        <v>2.0782500000000002</v>
      </c>
      <c r="KK25" s="2">
        <f>VLOOKUP(LEFT(KK11,4)*1,VOM!$A$3:$B$34,2,FALSE)</f>
        <v>2.0782500000000002</v>
      </c>
      <c r="KL25" s="2">
        <f>VLOOKUP(LEFT(KL11,4)*1,VOM!$A$3:$B$34,2,FALSE)</f>
        <v>2.0782500000000002</v>
      </c>
      <c r="KM25" s="2">
        <f>VLOOKUP(LEFT(KM11,4)*1,VOM!$A$3:$B$34,2,FALSE)</f>
        <v>2.0782500000000002</v>
      </c>
      <c r="KN25" s="2">
        <f>VLOOKUP(LEFT(KN11,4)*1,VOM!$A$3:$B$34,2,FALSE)</f>
        <v>2.0782500000000002</v>
      </c>
      <c r="KO25" s="2">
        <f>VLOOKUP(LEFT(KO11,4)*1,VOM!$A$3:$B$34,2,FALSE)</f>
        <v>2.0782500000000002</v>
      </c>
      <c r="KP25" s="2">
        <f>VLOOKUP(LEFT(KP11,4)*1,VOM!$A$3:$B$34,2,FALSE)</f>
        <v>2.119815</v>
      </c>
      <c r="KQ25" s="2">
        <f>VLOOKUP(LEFT(KQ11,4)*1,VOM!$A$3:$B$34,2,FALSE)</f>
        <v>2.119815</v>
      </c>
      <c r="KR25" s="2">
        <f>VLOOKUP(LEFT(KR11,4)*1,VOM!$A$3:$B$34,2,FALSE)</f>
        <v>2.119815</v>
      </c>
      <c r="KS25" s="2">
        <f>VLOOKUP(LEFT(KS11,4)*1,VOM!$A$3:$B$34,2,FALSE)</f>
        <v>2.119815</v>
      </c>
      <c r="KT25" s="2">
        <f>VLOOKUP(LEFT(KT11,4)*1,VOM!$A$3:$B$34,2,FALSE)</f>
        <v>2.119815</v>
      </c>
      <c r="KU25" s="2">
        <f>VLOOKUP(LEFT(KU11,4)*1,VOM!$A$3:$B$34,2,FALSE)</f>
        <v>2.119815</v>
      </c>
      <c r="KV25" s="2">
        <f>VLOOKUP(LEFT(KV11,4)*1,VOM!$A$3:$B$34,2,FALSE)</f>
        <v>2.119815</v>
      </c>
      <c r="KW25" s="2">
        <f>VLOOKUP(LEFT(KW11,4)*1,VOM!$A$3:$B$34,2,FALSE)</f>
        <v>2.119815</v>
      </c>
      <c r="KX25" s="2">
        <f>VLOOKUP(LEFT(KX11,4)*1,VOM!$A$3:$B$34,2,FALSE)</f>
        <v>2.119815</v>
      </c>
      <c r="KY25" s="2">
        <f>VLOOKUP(LEFT(KY11,4)*1,VOM!$A$3:$B$34,2,FALSE)</f>
        <v>2.119815</v>
      </c>
      <c r="KZ25" s="2">
        <f>VLOOKUP(LEFT(KZ11,4)*1,VOM!$A$3:$B$34,2,FALSE)</f>
        <v>2.119815</v>
      </c>
      <c r="LA25" s="2">
        <f>VLOOKUP(LEFT(LA11,4)*1,VOM!$A$3:$B$34,2,FALSE)</f>
        <v>2.119815</v>
      </c>
      <c r="LB25" s="2">
        <f>VLOOKUP(LEFT(LB11,4)*1,VOM!$A$3:$B$34,2,FALSE)</f>
        <v>2.1622113000000001</v>
      </c>
      <c r="LC25" s="2">
        <f>VLOOKUP(LEFT(LC11,4)*1,VOM!$A$3:$B$34,2,FALSE)</f>
        <v>2.1622113000000001</v>
      </c>
      <c r="LD25" s="2">
        <f>VLOOKUP(LEFT(LD11,4)*1,VOM!$A$3:$B$34,2,FALSE)</f>
        <v>2.1622113000000001</v>
      </c>
      <c r="LE25" s="2">
        <f>VLOOKUP(LEFT(LE11,4)*1,VOM!$A$3:$B$34,2,FALSE)</f>
        <v>2.1622113000000001</v>
      </c>
      <c r="LF25" s="2">
        <f>VLOOKUP(LEFT(LF11,4)*1,VOM!$A$3:$B$34,2,FALSE)</f>
        <v>2.1622113000000001</v>
      </c>
      <c r="LG25" s="2">
        <f>VLOOKUP(LEFT(LG11,4)*1,VOM!$A$3:$B$34,2,FALSE)</f>
        <v>2.1622113000000001</v>
      </c>
      <c r="LH25" s="2">
        <f>VLOOKUP(LEFT(LH11,4)*1,VOM!$A$3:$B$34,2,FALSE)</f>
        <v>2.1622113000000001</v>
      </c>
      <c r="LI25" s="2">
        <f>VLOOKUP(LEFT(LI11,4)*1,VOM!$A$3:$B$34,2,FALSE)</f>
        <v>2.1622113000000001</v>
      </c>
      <c r="LJ25" s="2">
        <f>VLOOKUP(LEFT(LJ11,4)*1,VOM!$A$3:$B$34,2,FALSE)</f>
        <v>2.1622113000000001</v>
      </c>
      <c r="LK25" s="2">
        <f>VLOOKUP(LEFT(LK11,4)*1,VOM!$A$3:$B$34,2,FALSE)</f>
        <v>2.1622113000000001</v>
      </c>
      <c r="LL25" s="2">
        <f>VLOOKUP(LEFT(LL11,4)*1,VOM!$A$3:$B$34,2,FALSE)</f>
        <v>2.1622113000000001</v>
      </c>
      <c r="LM25" s="2">
        <f>VLOOKUP(LEFT(LM11,4)*1,VOM!$A$3:$B$34,2,FALSE)</f>
        <v>2.1622113000000001</v>
      </c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 t="e">
        <f>VLOOKUP(LEFT(NV11,4)*1,VOM!$A$3:$B$34,2,FALSE)</f>
        <v>#N/A</v>
      </c>
      <c r="NW25" s="2" t="e">
        <f>VLOOKUP(LEFT(NW11,4)*1,VOM!$A$3:$B$34,2,FALSE)</f>
        <v>#N/A</v>
      </c>
      <c r="NX25" s="2" t="e">
        <f>VLOOKUP(LEFT(NX11,4)*1,VOM!$A$3:$B$34,2,FALSE)</f>
        <v>#N/A</v>
      </c>
      <c r="NY25" s="2" t="e">
        <f>VLOOKUP(LEFT(NY11,4)*1,VOM!$A$3:$B$34,2,FALSE)</f>
        <v>#N/A</v>
      </c>
      <c r="NZ25" s="2" t="e">
        <f>VLOOKUP(LEFT(NZ11,4)*1,VOM!$A$3:$B$34,2,FALSE)</f>
        <v>#N/A</v>
      </c>
      <c r="OA25" s="2" t="e">
        <f>VLOOKUP(LEFT(OA11,4)*1,VOM!$A$3:$B$34,2,FALSE)</f>
        <v>#N/A</v>
      </c>
      <c r="OB25" s="2" t="e">
        <f>VLOOKUP(LEFT(OB11,4)*1,VOM!$A$3:$B$34,2,FALSE)</f>
        <v>#N/A</v>
      </c>
      <c r="OC25" s="2" t="e">
        <f>VLOOKUP(LEFT(OC11,4)*1,VOM!$A$3:$B$34,2,FALSE)</f>
        <v>#N/A</v>
      </c>
      <c r="OD25" s="2" t="e">
        <f>VLOOKUP(LEFT(OD11,4)*1,VOM!$A$3:$B$34,2,FALSE)</f>
        <v>#N/A</v>
      </c>
      <c r="OE25" s="2" t="e">
        <f>VLOOKUP(LEFT(OE11,4)*1,VOM!$A$3:$B$34,2,FALSE)</f>
        <v>#N/A</v>
      </c>
      <c r="OF25" s="2" t="e">
        <f>VLOOKUP(LEFT(OF11,4)*1,VOM!$A$3:$B$34,2,FALSE)</f>
        <v>#N/A</v>
      </c>
      <c r="OG25" s="2" t="e">
        <f>VLOOKUP(LEFT(OG11,4)*1,VOM!$A$3:$B$34,2,FALSE)</f>
        <v>#N/A</v>
      </c>
      <c r="OH25" s="67">
        <f>VLOOKUP(LEFT(OH11,4)*1,VOM!$A$3:$B$34,2,FALSE)</f>
        <v>1.4</v>
      </c>
      <c r="OI25" s="67">
        <f>VLOOKUP(LEFT(OI11,4)*1,VOM!$A$3:$B$34,2,FALSE)</f>
        <v>1.4</v>
      </c>
      <c r="OJ25" s="67">
        <f>VLOOKUP(LEFT(OJ11,4)*1,VOM!$A$3:$B$34,2,FALSE)</f>
        <v>1.4</v>
      </c>
      <c r="OK25" s="67">
        <f>VLOOKUP(LEFT(OK11,4)*1,VOM!$A$3:$B$34,2,FALSE)</f>
        <v>1.4</v>
      </c>
      <c r="OL25" s="67">
        <f>VLOOKUP(LEFT(OL11,4)*1,VOM!$A$3:$B$34,2,FALSE)</f>
        <v>1.4</v>
      </c>
      <c r="OM25" s="67">
        <f>VLOOKUP(LEFT(OM11,4)*1,VOM!$A$3:$B$34,2,FALSE)</f>
        <v>1.4</v>
      </c>
      <c r="ON25" s="67">
        <f>VLOOKUP(LEFT(ON11,4)*1,VOM!$A$3:$B$34,2,FALSE)</f>
        <v>1.4</v>
      </c>
      <c r="OO25" s="67">
        <f>VLOOKUP(LEFT(OO11,4)*1,VOM!$A$3:$B$34,2,FALSE)</f>
        <v>1.4</v>
      </c>
      <c r="OP25" s="67">
        <f>VLOOKUP(LEFT(OP11,4)*1,VOM!$A$3:$B$34,2,FALSE)</f>
        <v>1.4</v>
      </c>
      <c r="OQ25" s="67">
        <f>VLOOKUP(LEFT(OQ11,4)*1,VOM!$A$3:$B$34,2,FALSE)</f>
        <v>1.4</v>
      </c>
      <c r="OR25" s="67">
        <f>VLOOKUP(LEFT(OR11,4)*1,VOM!$A$3:$B$34,2,FALSE)</f>
        <v>1.4</v>
      </c>
      <c r="OS25" s="67">
        <f>VLOOKUP(LEFT(OS11,4)*1,VOM!$A$3:$B$34,2,FALSE)</f>
        <v>1.4</v>
      </c>
      <c r="OT25" s="67">
        <f>VLOOKUP(LEFT(OT11,4)*1,VOM!$A$3:$B$34,2,FALSE)</f>
        <v>1.43</v>
      </c>
      <c r="OU25" s="67">
        <f>VLOOKUP(LEFT(OU11,4)*1,VOM!$A$3:$B$34,2,FALSE)</f>
        <v>1.43</v>
      </c>
      <c r="OV25" s="67">
        <f>VLOOKUP(LEFT(OV11,4)*1,VOM!$A$3:$B$34,2,FALSE)</f>
        <v>1.43</v>
      </c>
      <c r="OW25" s="67">
        <f>VLOOKUP(LEFT(OW11,4)*1,VOM!$A$3:$B$34,2,FALSE)</f>
        <v>1.43</v>
      </c>
      <c r="OX25" s="67">
        <f>VLOOKUP(LEFT(OX11,4)*1,VOM!$A$3:$B$34,2,FALSE)</f>
        <v>1.43</v>
      </c>
      <c r="OY25" s="67">
        <f>VLOOKUP(LEFT(OY11,4)*1,VOM!$A$3:$B$34,2,FALSE)</f>
        <v>1.43</v>
      </c>
      <c r="OZ25" s="67">
        <f>VLOOKUP(LEFT(OZ11,4)*1,VOM!$A$3:$B$34,2,FALSE)</f>
        <v>1.43</v>
      </c>
      <c r="PA25" s="67">
        <f>VLOOKUP(LEFT(PA11,4)*1,VOM!$A$3:$B$34,2,FALSE)</f>
        <v>1.43</v>
      </c>
      <c r="PB25" s="67">
        <f>VLOOKUP(LEFT(PB11,4)*1,VOM!$A$3:$B$34,2,FALSE)</f>
        <v>1.43</v>
      </c>
      <c r="PC25" s="67">
        <f>VLOOKUP(LEFT(PC11,4)*1,VOM!$A$3:$B$34,2,FALSE)</f>
        <v>1.43</v>
      </c>
      <c r="PD25" s="67">
        <f>VLOOKUP(LEFT(PD11,4)*1,VOM!$A$3:$B$34,2,FALSE)</f>
        <v>1.43</v>
      </c>
      <c r="PE25" s="67">
        <f>VLOOKUP(LEFT(PE11,4)*1,VOM!$A$3:$B$34,2,FALSE)</f>
        <v>1.43</v>
      </c>
      <c r="PF25" s="67">
        <f>VLOOKUP(LEFT(PF11,4)*1,VOM!$A$3:$B$34,2,FALSE)</f>
        <v>1.46</v>
      </c>
      <c r="PG25" s="67">
        <f>VLOOKUP(LEFT(PG11,4)*1,VOM!$A$3:$B$34,2,FALSE)</f>
        <v>1.46</v>
      </c>
      <c r="PH25" s="67">
        <f>VLOOKUP(LEFT(PH11,4)*1,VOM!$A$3:$B$34,2,FALSE)</f>
        <v>1.46</v>
      </c>
      <c r="PI25" s="67">
        <f>VLOOKUP(LEFT(PI11,4)*1,VOM!$A$3:$B$34,2,FALSE)</f>
        <v>1.46</v>
      </c>
      <c r="PJ25" s="67">
        <f>VLOOKUP(LEFT(PJ11,4)*1,VOM!$A$3:$B$34,2,FALSE)</f>
        <v>1.46</v>
      </c>
      <c r="PK25" s="67">
        <f>VLOOKUP(LEFT(PK11,4)*1,VOM!$A$3:$B$34,2,FALSE)</f>
        <v>1.46</v>
      </c>
      <c r="PL25" s="67">
        <f>VLOOKUP(LEFT(PL11,4)*1,VOM!$A$3:$B$34,2,FALSE)</f>
        <v>1.46</v>
      </c>
      <c r="PM25" s="67">
        <f>VLOOKUP(LEFT(PM11,4)*1,VOM!$A$3:$B$34,2,FALSE)</f>
        <v>1.46</v>
      </c>
      <c r="PN25" s="67">
        <f>VLOOKUP(LEFT(PN11,4)*1,VOM!$A$3:$B$34,2,FALSE)</f>
        <v>1.46</v>
      </c>
      <c r="PO25" s="67">
        <f>VLOOKUP(LEFT(PO11,4)*1,VOM!$A$3:$B$34,2,FALSE)</f>
        <v>1.46</v>
      </c>
      <c r="PP25" s="67">
        <f>VLOOKUP(LEFT(PP11,4)*1,VOM!$A$3:$B$34,2,FALSE)</f>
        <v>1.46</v>
      </c>
      <c r="PQ25" s="67">
        <f>VLOOKUP(LEFT(PQ11,4)*1,VOM!$A$3:$B$34,2,FALSE)</f>
        <v>1.46</v>
      </c>
      <c r="PR25" s="67">
        <f>VLOOKUP(LEFT(PR11,4)*1,VOM!$A$3:$B$34,2,FALSE)</f>
        <v>1.48</v>
      </c>
      <c r="PS25" s="67">
        <f>VLOOKUP(LEFT(PS11,4)*1,VOM!$A$3:$B$34,2,FALSE)</f>
        <v>1.48</v>
      </c>
      <c r="PT25" s="67">
        <f>VLOOKUP(LEFT(PT11,4)*1,VOM!$A$3:$B$34,2,FALSE)</f>
        <v>1.48</v>
      </c>
      <c r="PU25" s="67">
        <f>VLOOKUP(LEFT(PU11,4)*1,VOM!$A$3:$B$34,2,FALSE)</f>
        <v>1.48</v>
      </c>
      <c r="PV25" s="67">
        <f>VLOOKUP(LEFT(PV11,4)*1,VOM!$A$3:$B$34,2,FALSE)</f>
        <v>1.48</v>
      </c>
      <c r="PW25" s="67">
        <f>VLOOKUP(LEFT(PW11,4)*1,VOM!$A$3:$B$34,2,FALSE)</f>
        <v>1.48</v>
      </c>
      <c r="PX25" s="67">
        <f>VLOOKUP(LEFT(PX11,4)*1,VOM!$A$3:$B$34,2,FALSE)</f>
        <v>1.48</v>
      </c>
      <c r="PY25" s="67">
        <f>VLOOKUP(LEFT(PY11,4)*1,VOM!$A$3:$B$34,2,FALSE)</f>
        <v>1.48</v>
      </c>
      <c r="PZ25" s="67">
        <f>VLOOKUP(LEFT(PZ11,4)*1,VOM!$A$3:$B$34,2,FALSE)</f>
        <v>1.48</v>
      </c>
      <c r="QA25" s="67">
        <f>VLOOKUP(LEFT(QA11,4)*1,VOM!$A$3:$B$34,2,FALSE)</f>
        <v>1.48</v>
      </c>
      <c r="QB25" s="67">
        <f>VLOOKUP(LEFT(QB11,4)*1,VOM!$A$3:$B$34,2,FALSE)</f>
        <v>1.48</v>
      </c>
      <c r="QC25" s="67">
        <f>VLOOKUP(LEFT(QC11,4)*1,VOM!$A$3:$B$34,2,FALSE)</f>
        <v>1.48</v>
      </c>
      <c r="QD25" s="67">
        <f>VLOOKUP(LEFT(QD11,4)*1,VOM!$A$3:$B$34,2,FALSE)</f>
        <v>1.51</v>
      </c>
      <c r="QE25" s="67">
        <f>VLOOKUP(LEFT(QE11,4)*1,VOM!$A$3:$B$34,2,FALSE)</f>
        <v>1.51</v>
      </c>
      <c r="QF25" s="67">
        <f>VLOOKUP(LEFT(QF11,4)*1,VOM!$A$3:$B$34,2,FALSE)</f>
        <v>1.51</v>
      </c>
      <c r="QG25" s="67">
        <f>VLOOKUP(LEFT(QG11,4)*1,VOM!$A$3:$B$34,2,FALSE)</f>
        <v>1.51</v>
      </c>
      <c r="QH25" s="67">
        <f>VLOOKUP(LEFT(QH11,4)*1,VOM!$A$3:$B$34,2,FALSE)</f>
        <v>1.51</v>
      </c>
      <c r="QI25" s="67">
        <f>VLOOKUP(LEFT(QI11,4)*1,VOM!$A$3:$B$34,2,FALSE)</f>
        <v>1.51</v>
      </c>
      <c r="QJ25" s="67">
        <f>VLOOKUP(LEFT(QJ11,4)*1,VOM!$A$3:$B$34,2,FALSE)</f>
        <v>1.51</v>
      </c>
      <c r="QK25" s="67">
        <f>VLOOKUP(LEFT(QK11,4)*1,VOM!$A$3:$B$34,2,FALSE)</f>
        <v>1.51</v>
      </c>
      <c r="QL25" s="67">
        <f>VLOOKUP(LEFT(QL11,4)*1,VOM!$A$3:$B$34,2,FALSE)</f>
        <v>1.51</v>
      </c>
      <c r="QM25" s="67">
        <f>VLOOKUP(LEFT(QM11,4)*1,VOM!$A$3:$B$34,2,FALSE)</f>
        <v>1.51</v>
      </c>
      <c r="QN25" s="67">
        <f>VLOOKUP(LEFT(QN11,4)*1,VOM!$A$3:$B$34,2,FALSE)</f>
        <v>1.51</v>
      </c>
      <c r="QO25" s="67">
        <f>VLOOKUP(LEFT(QO11,4)*1,VOM!$A$3:$B$34,2,FALSE)</f>
        <v>1.51</v>
      </c>
      <c r="QP25" s="67">
        <f>VLOOKUP(LEFT(QP11,4)*1,VOM!$A$3:$B$34,2,FALSE)</f>
        <v>1.54</v>
      </c>
      <c r="QQ25" s="67">
        <f>VLOOKUP(LEFT(QQ11,4)*1,VOM!$A$3:$B$34,2,FALSE)</f>
        <v>1.54</v>
      </c>
      <c r="QR25" s="67">
        <f>VLOOKUP(LEFT(QR11,4)*1,VOM!$A$3:$B$34,2,FALSE)</f>
        <v>1.54</v>
      </c>
      <c r="QS25" s="67">
        <f>VLOOKUP(LEFT(QS11,4)*1,VOM!$A$3:$B$34,2,FALSE)</f>
        <v>1.54</v>
      </c>
      <c r="QT25" s="67">
        <f>VLOOKUP(LEFT(QT11,4)*1,VOM!$A$3:$B$34,2,FALSE)</f>
        <v>1.54</v>
      </c>
      <c r="QU25" s="67">
        <f>VLOOKUP(LEFT(QU11,4)*1,VOM!$A$3:$B$34,2,FALSE)</f>
        <v>1.54</v>
      </c>
      <c r="QV25" s="67">
        <f>VLOOKUP(LEFT(QV11,4)*1,VOM!$A$3:$B$34,2,FALSE)</f>
        <v>1.54</v>
      </c>
      <c r="QW25" s="67">
        <f>VLOOKUP(LEFT(QW11,4)*1,VOM!$A$3:$B$34,2,FALSE)</f>
        <v>1.54</v>
      </c>
      <c r="QX25" s="67">
        <f>VLOOKUP(LEFT(QX11,4)*1,VOM!$A$3:$B$34,2,FALSE)</f>
        <v>1.54</v>
      </c>
      <c r="QY25" s="67">
        <f>VLOOKUP(LEFT(QY11,4)*1,VOM!$A$3:$B$34,2,FALSE)</f>
        <v>1.54</v>
      </c>
      <c r="QZ25" s="67">
        <f>VLOOKUP(LEFT(QZ11,4)*1,VOM!$A$3:$B$34,2,FALSE)</f>
        <v>1.54</v>
      </c>
      <c r="RA25" s="67">
        <f>VLOOKUP(LEFT(RA11,4)*1,VOM!$A$3:$B$34,2,FALSE)</f>
        <v>1.54</v>
      </c>
      <c r="RB25" s="67">
        <f>VLOOKUP(LEFT(RB11,4)*1,VOM!$A$3:$B$34,2,FALSE)</f>
        <v>1.58</v>
      </c>
      <c r="RC25" s="67">
        <f>VLOOKUP(LEFT(RC11,4)*1,VOM!$A$3:$B$34,2,FALSE)</f>
        <v>1.58</v>
      </c>
      <c r="RD25" s="67">
        <f>VLOOKUP(LEFT(RD11,4)*1,VOM!$A$3:$B$34,2,FALSE)</f>
        <v>1.58</v>
      </c>
      <c r="RE25" s="67">
        <f>VLOOKUP(LEFT(RE11,4)*1,VOM!$A$3:$B$34,2,FALSE)</f>
        <v>1.58</v>
      </c>
      <c r="RF25" s="67">
        <f>VLOOKUP(LEFT(RF11,4)*1,VOM!$A$3:$B$34,2,FALSE)</f>
        <v>1.58</v>
      </c>
      <c r="RG25" s="67">
        <f>VLOOKUP(LEFT(RG11,4)*1,VOM!$A$3:$B$34,2,FALSE)</f>
        <v>1.58</v>
      </c>
      <c r="RH25" s="67">
        <f>VLOOKUP(LEFT(RH11,4)*1,VOM!$A$3:$B$34,2,FALSE)</f>
        <v>1.58</v>
      </c>
      <c r="RI25" s="67">
        <f>VLOOKUP(LEFT(RI11,4)*1,VOM!$A$3:$B$34,2,FALSE)</f>
        <v>1.58</v>
      </c>
      <c r="RJ25" s="67">
        <f>VLOOKUP(LEFT(RJ11,4)*1,VOM!$A$3:$B$34,2,FALSE)</f>
        <v>1.58</v>
      </c>
      <c r="RK25" s="67">
        <f>VLOOKUP(LEFT(RK11,4)*1,VOM!$A$3:$B$34,2,FALSE)</f>
        <v>1.58</v>
      </c>
      <c r="RL25" s="67">
        <f>VLOOKUP(LEFT(RL11,4)*1,VOM!$A$3:$B$34,2,FALSE)</f>
        <v>1.58</v>
      </c>
      <c r="RM25" s="67">
        <f>VLOOKUP(LEFT(RM11,4)*1,VOM!$A$3:$B$34,2,FALSE)</f>
        <v>1.58</v>
      </c>
      <c r="RN25" s="67">
        <f>VLOOKUP(LEFT(RN11,4)*1,VOM!$A$3:$B$34,2,FALSE)</f>
        <v>1.61</v>
      </c>
      <c r="RO25" s="67">
        <f>VLOOKUP(LEFT(RO11,4)*1,VOM!$A$3:$B$34,2,FALSE)</f>
        <v>1.61</v>
      </c>
      <c r="RP25" s="67">
        <f>VLOOKUP(LEFT(RP11,4)*1,VOM!$A$3:$B$34,2,FALSE)</f>
        <v>1.61</v>
      </c>
      <c r="RQ25" s="67">
        <f>VLOOKUP(LEFT(RQ11,4)*1,VOM!$A$3:$B$34,2,FALSE)</f>
        <v>1.61</v>
      </c>
      <c r="RR25" s="67">
        <f>VLOOKUP(LEFT(RR11,4)*1,VOM!$A$3:$B$34,2,FALSE)</f>
        <v>1.61</v>
      </c>
      <c r="RS25" s="67">
        <f>VLOOKUP(LEFT(RS11,4)*1,VOM!$A$3:$B$34,2,FALSE)</f>
        <v>1.61</v>
      </c>
      <c r="RT25" s="67">
        <f>VLOOKUP(LEFT(RT11,4)*1,VOM!$A$3:$B$34,2,FALSE)</f>
        <v>1.61</v>
      </c>
      <c r="RU25" s="67">
        <f>VLOOKUP(LEFT(RU11,4)*1,VOM!$A$3:$B$34,2,FALSE)</f>
        <v>1.61</v>
      </c>
      <c r="RV25" s="67">
        <f>VLOOKUP(LEFT(RV11,4)*1,VOM!$A$3:$B$34,2,FALSE)</f>
        <v>1.61</v>
      </c>
      <c r="RW25" s="67">
        <f>VLOOKUP(LEFT(RW11,4)*1,VOM!$A$3:$B$34,2,FALSE)</f>
        <v>1.61</v>
      </c>
      <c r="RX25" s="67">
        <f>VLOOKUP(LEFT(RX11,4)*1,VOM!$A$3:$B$34,2,FALSE)</f>
        <v>1.61</v>
      </c>
      <c r="RY25" s="67">
        <f>VLOOKUP(LEFT(RY11,4)*1,VOM!$A$3:$B$34,2,FALSE)</f>
        <v>1.61</v>
      </c>
      <c r="RZ25" s="67">
        <f>VLOOKUP(LEFT(RZ11,4)*1,VOM!$A$3:$B$34,2,FALSE)</f>
        <v>1.64</v>
      </c>
      <c r="SA25" s="67">
        <f>VLOOKUP(LEFT(SA11,4)*1,VOM!$A$3:$B$34,2,FALSE)</f>
        <v>1.64</v>
      </c>
      <c r="SB25" s="67">
        <f>VLOOKUP(LEFT(SB11,4)*1,VOM!$A$3:$B$34,2,FALSE)</f>
        <v>1.64</v>
      </c>
      <c r="SC25" s="67">
        <f>VLOOKUP(LEFT(SC11,4)*1,VOM!$A$3:$B$34,2,FALSE)</f>
        <v>1.64</v>
      </c>
      <c r="SD25" s="67">
        <f>VLOOKUP(LEFT(SD11,4)*1,VOM!$A$3:$B$34,2,FALSE)</f>
        <v>1.64</v>
      </c>
      <c r="SE25" s="67">
        <f>VLOOKUP(LEFT(SE11,4)*1,VOM!$A$3:$B$34,2,FALSE)</f>
        <v>1.64</v>
      </c>
      <c r="SF25" s="67">
        <f>VLOOKUP(LEFT(SF11,4)*1,VOM!$A$3:$B$34,2,FALSE)</f>
        <v>1.64</v>
      </c>
      <c r="SG25" s="67">
        <f>VLOOKUP(LEFT(SG11,4)*1,VOM!$A$3:$B$34,2,FALSE)</f>
        <v>1.64</v>
      </c>
      <c r="SH25" s="67">
        <f>VLOOKUP(LEFT(SH11,4)*1,VOM!$A$3:$B$34,2,FALSE)</f>
        <v>1.64</v>
      </c>
      <c r="SI25" s="67">
        <f>VLOOKUP(LEFT(SI11,4)*1,VOM!$A$3:$B$34,2,FALSE)</f>
        <v>1.64</v>
      </c>
      <c r="SJ25" s="67">
        <f>VLOOKUP(LEFT(SJ11,4)*1,VOM!$A$3:$B$34,2,FALSE)</f>
        <v>1.64</v>
      </c>
      <c r="SK25" s="67">
        <f>VLOOKUP(LEFT(SK11,4)*1,VOM!$A$3:$B$34,2,FALSE)</f>
        <v>1.64</v>
      </c>
      <c r="SL25" s="67">
        <f>VLOOKUP(LEFT(SL11,4)*1,VOM!$A$3:$B$34,2,FALSE)</f>
        <v>1.67</v>
      </c>
      <c r="SM25" s="67">
        <f>VLOOKUP(LEFT(SM11,4)*1,VOM!$A$3:$B$34,2,FALSE)</f>
        <v>1.67</v>
      </c>
      <c r="SN25" s="67">
        <f>VLOOKUP(LEFT(SN11,4)*1,VOM!$A$3:$B$34,2,FALSE)</f>
        <v>1.67</v>
      </c>
      <c r="SO25" s="67">
        <f>VLOOKUP(LEFT(SO11,4)*1,VOM!$A$3:$B$34,2,FALSE)</f>
        <v>1.67</v>
      </c>
      <c r="SP25" s="67">
        <f>VLOOKUP(LEFT(SP11,4)*1,VOM!$A$3:$B$34,2,FALSE)</f>
        <v>1.67</v>
      </c>
      <c r="SQ25" s="67">
        <f>VLOOKUP(LEFT(SQ11,4)*1,VOM!$A$3:$B$34,2,FALSE)</f>
        <v>1.67</v>
      </c>
      <c r="SR25" s="67">
        <f>VLOOKUP(LEFT(SR11,4)*1,VOM!$A$3:$B$34,2,FALSE)</f>
        <v>1.67</v>
      </c>
      <c r="SS25" s="67">
        <f>VLOOKUP(LEFT(SS11,4)*1,VOM!$A$3:$B$34,2,FALSE)</f>
        <v>1.67</v>
      </c>
      <c r="ST25" s="67">
        <f>VLOOKUP(LEFT(ST11,4)*1,VOM!$A$3:$B$34,2,FALSE)</f>
        <v>1.67</v>
      </c>
      <c r="SU25" s="67">
        <f>VLOOKUP(LEFT(SU11,4)*1,VOM!$A$3:$B$34,2,FALSE)</f>
        <v>1.67</v>
      </c>
      <c r="SV25" s="67">
        <f>VLOOKUP(LEFT(SV11,4)*1,VOM!$A$3:$B$34,2,FALSE)</f>
        <v>1.67</v>
      </c>
      <c r="SW25" s="67">
        <f>VLOOKUP(LEFT(SW11,4)*1,VOM!$A$3:$B$34,2,FALSE)</f>
        <v>1.67</v>
      </c>
      <c r="SX25" s="67">
        <f>VLOOKUP(LEFT(SX11,4)*1,VOM!$A$3:$B$34,2,FALSE)</f>
        <v>1.71</v>
      </c>
      <c r="SY25" s="67">
        <f>VLOOKUP(LEFT(SY11,4)*1,VOM!$A$3:$B$34,2,FALSE)</f>
        <v>1.71</v>
      </c>
      <c r="SZ25" s="67">
        <f>VLOOKUP(LEFT(SZ11,4)*1,VOM!$A$3:$B$34,2,FALSE)</f>
        <v>1.71</v>
      </c>
      <c r="TA25" s="67">
        <f>VLOOKUP(LEFT(TA11,4)*1,VOM!$A$3:$B$34,2,FALSE)</f>
        <v>1.71</v>
      </c>
      <c r="TB25" s="67">
        <f>VLOOKUP(LEFT(TB11,4)*1,VOM!$A$3:$B$34,2,FALSE)</f>
        <v>1.71</v>
      </c>
      <c r="TC25" s="67">
        <f>VLOOKUP(LEFT(TC11,4)*1,VOM!$A$3:$B$34,2,FALSE)</f>
        <v>1.71</v>
      </c>
      <c r="TD25" s="67">
        <f>VLOOKUP(LEFT(TD11,4)*1,VOM!$A$3:$B$34,2,FALSE)</f>
        <v>1.71</v>
      </c>
      <c r="TE25" s="67">
        <f>VLOOKUP(LEFT(TE11,4)*1,VOM!$A$3:$B$34,2,FALSE)</f>
        <v>1.71</v>
      </c>
      <c r="TF25" s="67">
        <f>VLOOKUP(LEFT(TF11,4)*1,VOM!$A$3:$B$34,2,FALSE)</f>
        <v>1.71</v>
      </c>
      <c r="TG25" s="67">
        <f>VLOOKUP(LEFT(TG11,4)*1,VOM!$A$3:$B$34,2,FALSE)</f>
        <v>1.71</v>
      </c>
      <c r="TH25" s="67">
        <f>VLOOKUP(LEFT(TH11,4)*1,VOM!$A$3:$B$34,2,FALSE)</f>
        <v>1.71</v>
      </c>
      <c r="TI25" s="67">
        <f>VLOOKUP(LEFT(TI11,4)*1,VOM!$A$3:$B$34,2,FALSE)</f>
        <v>1.71</v>
      </c>
      <c r="TJ25" s="67">
        <f>VLOOKUP(LEFT(TJ11,4)*1,VOM!$A$3:$B$34,2,FALSE)</f>
        <v>1.74</v>
      </c>
      <c r="TK25" s="67">
        <f>VLOOKUP(LEFT(TK11,4)*1,VOM!$A$3:$B$34,2,FALSE)</f>
        <v>1.74</v>
      </c>
      <c r="TL25" s="67">
        <f>VLOOKUP(LEFT(TL11,4)*1,VOM!$A$3:$B$34,2,FALSE)</f>
        <v>1.74</v>
      </c>
      <c r="TM25" s="67">
        <f>VLOOKUP(LEFT(TM11,4)*1,VOM!$A$3:$B$34,2,FALSE)</f>
        <v>1.74</v>
      </c>
      <c r="TN25" s="67">
        <f>VLOOKUP(LEFT(TN11,4)*1,VOM!$A$3:$B$34,2,FALSE)</f>
        <v>1.74</v>
      </c>
      <c r="TO25" s="67">
        <f>VLOOKUP(LEFT(TO11,4)*1,VOM!$A$3:$B$34,2,FALSE)</f>
        <v>1.74</v>
      </c>
      <c r="TP25" s="67">
        <f>VLOOKUP(LEFT(TP11,4)*1,VOM!$A$3:$B$34,2,FALSE)</f>
        <v>1.74</v>
      </c>
      <c r="TQ25" s="67">
        <f>VLOOKUP(LEFT(TQ11,4)*1,VOM!$A$3:$B$34,2,FALSE)</f>
        <v>1.74</v>
      </c>
      <c r="TR25" s="67">
        <f>VLOOKUP(LEFT(TR11,4)*1,VOM!$A$3:$B$34,2,FALSE)</f>
        <v>1.74</v>
      </c>
      <c r="TS25" s="67">
        <f>VLOOKUP(LEFT(TS11,4)*1,VOM!$A$3:$B$34,2,FALSE)</f>
        <v>1.74</v>
      </c>
      <c r="TT25" s="67">
        <f>VLOOKUP(LEFT(TT11,4)*1,VOM!$A$3:$B$34,2,FALSE)</f>
        <v>1.74</v>
      </c>
      <c r="TU25" s="67">
        <f>VLOOKUP(LEFT(TU11,4)*1,VOM!$A$3:$B$34,2,FALSE)</f>
        <v>1.74</v>
      </c>
      <c r="TV25" s="67">
        <f>VLOOKUP(LEFT(TV11,4)*1,VOM!$A$3:$B$34,2,FALSE)</f>
        <v>1.77</v>
      </c>
      <c r="TW25" s="67">
        <f>VLOOKUP(LEFT(TW11,4)*1,VOM!$A$3:$B$34,2,FALSE)</f>
        <v>1.77</v>
      </c>
      <c r="TX25" s="67">
        <f>VLOOKUP(LEFT(TX11,4)*1,VOM!$A$3:$B$34,2,FALSE)</f>
        <v>1.77</v>
      </c>
      <c r="TY25" s="67">
        <f>VLOOKUP(LEFT(TY11,4)*1,VOM!$A$3:$B$34,2,FALSE)</f>
        <v>1.77</v>
      </c>
      <c r="TZ25" s="67">
        <f>VLOOKUP(LEFT(TZ11,4)*1,VOM!$A$3:$B$34,2,FALSE)</f>
        <v>1.77</v>
      </c>
      <c r="UA25" s="67">
        <f>VLOOKUP(LEFT(UA11,4)*1,VOM!$A$3:$B$34,2,FALSE)</f>
        <v>1.77</v>
      </c>
      <c r="UB25" s="67">
        <f>VLOOKUP(LEFT(UB11,4)*1,VOM!$A$3:$B$34,2,FALSE)</f>
        <v>1.77</v>
      </c>
      <c r="UC25" s="67">
        <f>VLOOKUP(LEFT(UC11,4)*1,VOM!$A$3:$B$34,2,FALSE)</f>
        <v>1.77</v>
      </c>
      <c r="UD25" s="67">
        <f>VLOOKUP(LEFT(UD11,4)*1,VOM!$A$3:$B$34,2,FALSE)</f>
        <v>1.77</v>
      </c>
      <c r="UE25" s="67">
        <f>VLOOKUP(LEFT(UE11,4)*1,VOM!$A$3:$B$34,2,FALSE)</f>
        <v>1.77</v>
      </c>
      <c r="UF25" s="67">
        <f>VLOOKUP(LEFT(UF11,4)*1,VOM!$A$3:$B$34,2,FALSE)</f>
        <v>1.77</v>
      </c>
      <c r="UG25" s="67">
        <f>VLOOKUP(LEFT(UG11,4)*1,VOM!$A$3:$B$34,2,FALSE)</f>
        <v>1.77</v>
      </c>
      <c r="UH25" s="67">
        <f>VLOOKUP(LEFT(UH11,4)*1,VOM!$A$3:$B$34,2,FALSE)</f>
        <v>1.81</v>
      </c>
      <c r="UI25" s="67">
        <f>VLOOKUP(LEFT(UI11,4)*1,VOM!$A$3:$B$34,2,FALSE)</f>
        <v>1.81</v>
      </c>
      <c r="UJ25" s="67">
        <f>VLOOKUP(LEFT(UJ11,4)*1,VOM!$A$3:$B$34,2,FALSE)</f>
        <v>1.81</v>
      </c>
      <c r="UK25" s="67">
        <f>VLOOKUP(LEFT(UK11,4)*1,VOM!$A$3:$B$34,2,FALSE)</f>
        <v>1.81</v>
      </c>
      <c r="UL25" s="67">
        <f>VLOOKUP(LEFT(UL11,4)*1,VOM!$A$3:$B$34,2,FALSE)</f>
        <v>1.81</v>
      </c>
      <c r="UM25" s="67">
        <f>VLOOKUP(LEFT(UM11,4)*1,VOM!$A$3:$B$34,2,FALSE)</f>
        <v>1.81</v>
      </c>
      <c r="UN25" s="67">
        <f>VLOOKUP(LEFT(UN11,4)*1,VOM!$A$3:$B$34,2,FALSE)</f>
        <v>1.81</v>
      </c>
      <c r="UO25" s="67">
        <f>VLOOKUP(LEFT(UO11,4)*1,VOM!$A$3:$B$34,2,FALSE)</f>
        <v>1.81</v>
      </c>
      <c r="UP25" s="67">
        <f>VLOOKUP(LEFT(UP11,4)*1,VOM!$A$3:$B$34,2,FALSE)</f>
        <v>1.81</v>
      </c>
      <c r="UQ25" s="67">
        <f>VLOOKUP(LEFT(UQ11,4)*1,VOM!$A$3:$B$34,2,FALSE)</f>
        <v>1.81</v>
      </c>
      <c r="UR25" s="67">
        <f>VLOOKUP(LEFT(UR11,4)*1,VOM!$A$3:$B$34,2,FALSE)</f>
        <v>1.81</v>
      </c>
      <c r="US25" s="67">
        <f>VLOOKUP(LEFT(US11,4)*1,VOM!$A$3:$B$34,2,FALSE)</f>
        <v>1.81</v>
      </c>
      <c r="UT25" s="67">
        <f>VLOOKUP(LEFT(UT11,4)*1,VOM!$A$3:$B$34,2,FALSE)</f>
        <v>1.85</v>
      </c>
      <c r="UU25" s="67">
        <f>VLOOKUP(LEFT(UU11,4)*1,VOM!$A$3:$B$34,2,FALSE)</f>
        <v>1.85</v>
      </c>
      <c r="UV25" s="67">
        <f>VLOOKUP(LEFT(UV11,4)*1,VOM!$A$3:$B$34,2,FALSE)</f>
        <v>1.85</v>
      </c>
      <c r="UW25" s="67">
        <f>VLOOKUP(LEFT(UW11,4)*1,VOM!$A$3:$B$34,2,FALSE)</f>
        <v>1.85</v>
      </c>
      <c r="UX25" s="67">
        <f>VLOOKUP(LEFT(UX11,4)*1,VOM!$A$3:$B$34,2,FALSE)</f>
        <v>1.85</v>
      </c>
      <c r="UY25" s="67">
        <f>VLOOKUP(LEFT(UY11,4)*1,VOM!$A$3:$B$34,2,FALSE)</f>
        <v>1.85</v>
      </c>
      <c r="UZ25" s="67">
        <f>VLOOKUP(LEFT(UZ11,4)*1,VOM!$A$3:$B$34,2,FALSE)</f>
        <v>1.85</v>
      </c>
      <c r="VA25" s="67">
        <f>VLOOKUP(LEFT(VA11,4)*1,VOM!$A$3:$B$34,2,FALSE)</f>
        <v>1.85</v>
      </c>
      <c r="VB25" s="67">
        <f>VLOOKUP(LEFT(VB11,4)*1,VOM!$A$3:$B$34,2,FALSE)</f>
        <v>1.85</v>
      </c>
      <c r="VC25" s="67">
        <f>VLOOKUP(LEFT(VC11,4)*1,VOM!$A$3:$B$34,2,FALSE)</f>
        <v>1.85</v>
      </c>
      <c r="VD25" s="67">
        <f>VLOOKUP(LEFT(VD11,4)*1,VOM!$A$3:$B$34,2,FALSE)</f>
        <v>1.85</v>
      </c>
      <c r="VE25" s="67">
        <f>VLOOKUP(LEFT(VE11,4)*1,VOM!$A$3:$B$34,2,FALSE)</f>
        <v>1.85</v>
      </c>
      <c r="VF25" s="67">
        <f>VLOOKUP(LEFT(VF11,4)*1,VOM!$A$3:$B$34,2,FALSE)</f>
        <v>1.88</v>
      </c>
      <c r="VG25" s="67">
        <f>VLOOKUP(LEFT(VG11,4)*1,VOM!$A$3:$B$34,2,FALSE)</f>
        <v>1.88</v>
      </c>
      <c r="VH25" s="67">
        <f>VLOOKUP(LEFT(VH11,4)*1,VOM!$A$3:$B$34,2,FALSE)</f>
        <v>1.88</v>
      </c>
      <c r="VI25" s="67">
        <f>VLOOKUP(LEFT(VI11,4)*1,VOM!$A$3:$B$34,2,FALSE)</f>
        <v>1.88</v>
      </c>
      <c r="VJ25" s="67">
        <f>VLOOKUP(LEFT(VJ11,4)*1,VOM!$A$3:$B$34,2,FALSE)</f>
        <v>1.88</v>
      </c>
      <c r="VK25" s="67">
        <f>VLOOKUP(LEFT(VK11,4)*1,VOM!$A$3:$B$34,2,FALSE)</f>
        <v>1.88</v>
      </c>
      <c r="VL25" s="67">
        <f>VLOOKUP(LEFT(VL11,4)*1,VOM!$A$3:$B$34,2,FALSE)</f>
        <v>1.88</v>
      </c>
      <c r="VM25" s="67">
        <f>VLOOKUP(LEFT(VM11,4)*1,VOM!$A$3:$B$34,2,FALSE)</f>
        <v>1.88</v>
      </c>
      <c r="VN25" s="67">
        <f>VLOOKUP(LEFT(VN11,4)*1,VOM!$A$3:$B$34,2,FALSE)</f>
        <v>1.88</v>
      </c>
      <c r="VO25" s="67">
        <f>VLOOKUP(LEFT(VO11,4)*1,VOM!$A$3:$B$34,2,FALSE)</f>
        <v>1.88</v>
      </c>
      <c r="VP25" s="67">
        <f>VLOOKUP(LEFT(VP11,4)*1,VOM!$A$3:$B$34,2,FALSE)</f>
        <v>1.88</v>
      </c>
      <c r="VQ25" s="67">
        <f>VLOOKUP(LEFT(VQ11,4)*1,VOM!$A$3:$B$34,2,FALSE)</f>
        <v>1.88</v>
      </c>
      <c r="VR25" s="67">
        <f>VLOOKUP(LEFT(VR11,4)*1,VOM!$A$3:$B$34,2,FALSE)</f>
        <v>1.92</v>
      </c>
      <c r="VS25" s="67">
        <f>VLOOKUP(LEFT(VS11,4)*1,VOM!$A$3:$B$34,2,FALSE)</f>
        <v>1.92</v>
      </c>
      <c r="VT25" s="67">
        <f>VLOOKUP(LEFT(VT11,4)*1,VOM!$A$3:$B$34,2,FALSE)</f>
        <v>1.92</v>
      </c>
      <c r="VU25" s="67">
        <f>VLOOKUP(LEFT(VU11,4)*1,VOM!$A$3:$B$34,2,FALSE)</f>
        <v>1.92</v>
      </c>
      <c r="VV25" s="67">
        <f>VLOOKUP(LEFT(VV11,4)*1,VOM!$A$3:$B$34,2,FALSE)</f>
        <v>1.92</v>
      </c>
      <c r="VW25" s="67">
        <f>VLOOKUP(LEFT(VW11,4)*1,VOM!$A$3:$B$34,2,FALSE)</f>
        <v>1.92</v>
      </c>
      <c r="VX25" s="67">
        <f>VLOOKUP(LEFT(VX11,4)*1,VOM!$A$3:$B$34,2,FALSE)</f>
        <v>1.92</v>
      </c>
      <c r="VY25" s="67">
        <f>VLOOKUP(LEFT(VY11,4)*1,VOM!$A$3:$B$34,2,FALSE)</f>
        <v>1.92</v>
      </c>
      <c r="VZ25" s="67">
        <f>VLOOKUP(LEFT(VZ11,4)*1,VOM!$A$3:$B$34,2,FALSE)</f>
        <v>1.92</v>
      </c>
      <c r="WA25" s="67">
        <f>VLOOKUP(LEFT(WA11,4)*1,VOM!$A$3:$B$34,2,FALSE)</f>
        <v>1.92</v>
      </c>
      <c r="WB25" s="67">
        <f>VLOOKUP(LEFT(WB11,4)*1,VOM!$A$3:$B$34,2,FALSE)</f>
        <v>1.92</v>
      </c>
      <c r="WC25" s="67">
        <f>VLOOKUP(LEFT(WC11,4)*1,VOM!$A$3:$B$34,2,FALSE)</f>
        <v>1.92</v>
      </c>
      <c r="WD25" s="67">
        <f>VLOOKUP(LEFT(WD11,4)*1,VOM!$A$3:$B$34,2,FALSE)</f>
        <v>1.9583999999999999</v>
      </c>
      <c r="WE25" s="67">
        <f>VLOOKUP(LEFT(WE11,4)*1,VOM!$A$3:$B$34,2,FALSE)</f>
        <v>1.9583999999999999</v>
      </c>
      <c r="WF25" s="67">
        <f>VLOOKUP(LEFT(WF11,4)*1,VOM!$A$3:$B$34,2,FALSE)</f>
        <v>1.9583999999999999</v>
      </c>
      <c r="WG25" s="67">
        <f>VLOOKUP(LEFT(WG11,4)*1,VOM!$A$3:$B$34,2,FALSE)</f>
        <v>1.9583999999999999</v>
      </c>
      <c r="WH25" s="67">
        <f>VLOOKUP(LEFT(WH11,4)*1,VOM!$A$3:$B$34,2,FALSE)</f>
        <v>1.9583999999999999</v>
      </c>
      <c r="WI25" s="67">
        <f>VLOOKUP(LEFT(WI11,4)*1,VOM!$A$3:$B$34,2,FALSE)</f>
        <v>1.9583999999999999</v>
      </c>
      <c r="WJ25" s="67">
        <f>VLOOKUP(LEFT(WJ11,4)*1,VOM!$A$3:$B$34,2,FALSE)</f>
        <v>1.9583999999999999</v>
      </c>
      <c r="WK25" s="67">
        <f>VLOOKUP(LEFT(WK11,4)*1,VOM!$A$3:$B$34,2,FALSE)</f>
        <v>1.9583999999999999</v>
      </c>
      <c r="WL25" s="67">
        <f>VLOOKUP(LEFT(WL11,4)*1,VOM!$A$3:$B$34,2,FALSE)</f>
        <v>1.9583999999999999</v>
      </c>
      <c r="WM25" s="67">
        <f>VLOOKUP(LEFT(WM11,4)*1,VOM!$A$3:$B$34,2,FALSE)</f>
        <v>1.9583999999999999</v>
      </c>
      <c r="WN25" s="67">
        <f>VLOOKUP(LEFT(WN11,4)*1,VOM!$A$3:$B$34,2,FALSE)</f>
        <v>1.9583999999999999</v>
      </c>
      <c r="WO25" s="67">
        <f>VLOOKUP(LEFT(WO11,4)*1,VOM!$A$3:$B$34,2,FALSE)</f>
        <v>1.9583999999999999</v>
      </c>
      <c r="WP25" s="67">
        <f>VLOOKUP(LEFT(WP11,4)*1,VOM!$A$3:$B$34,2,FALSE)</f>
        <v>1.9976</v>
      </c>
      <c r="WQ25" s="67">
        <f>VLOOKUP(LEFT(WQ11,4)*1,VOM!$A$3:$B$34,2,FALSE)</f>
        <v>1.9976</v>
      </c>
      <c r="WR25" s="67">
        <f>VLOOKUP(LEFT(WR11,4)*1,VOM!$A$3:$B$34,2,FALSE)</f>
        <v>1.9976</v>
      </c>
      <c r="WS25" s="67">
        <f>VLOOKUP(LEFT(WS11,4)*1,VOM!$A$3:$B$34,2,FALSE)</f>
        <v>1.9976</v>
      </c>
      <c r="WT25" s="67">
        <f>VLOOKUP(LEFT(WT11,4)*1,VOM!$A$3:$B$34,2,FALSE)</f>
        <v>1.9976</v>
      </c>
      <c r="WU25" s="67">
        <f>VLOOKUP(LEFT(WU11,4)*1,VOM!$A$3:$B$34,2,FALSE)</f>
        <v>1.9976</v>
      </c>
      <c r="WV25" s="67">
        <f>VLOOKUP(LEFT(WV11,4)*1,VOM!$A$3:$B$34,2,FALSE)</f>
        <v>1.9976</v>
      </c>
      <c r="WW25" s="67">
        <f>VLOOKUP(LEFT(WW11,4)*1,VOM!$A$3:$B$34,2,FALSE)</f>
        <v>1.9976</v>
      </c>
      <c r="WX25" s="67">
        <f>VLOOKUP(LEFT(WX11,4)*1,VOM!$A$3:$B$34,2,FALSE)</f>
        <v>1.9976</v>
      </c>
      <c r="WY25" s="67">
        <f>VLOOKUP(LEFT(WY11,4)*1,VOM!$A$3:$B$34,2,FALSE)</f>
        <v>1.9976</v>
      </c>
      <c r="WZ25" s="67">
        <f>VLOOKUP(LEFT(WZ11,4)*1,VOM!$A$3:$B$34,2,FALSE)</f>
        <v>1.9976</v>
      </c>
      <c r="XA25" s="67">
        <f>VLOOKUP(LEFT(XA11,4)*1,VOM!$A$3:$B$34,2,FALSE)</f>
        <v>1.9976</v>
      </c>
      <c r="XB25" s="67">
        <f>VLOOKUP(LEFT(XB11,4)*1,VOM!$A$3:$B$34,2,FALSE)</f>
        <v>2.0375000000000001</v>
      </c>
      <c r="XC25" s="67">
        <f>VLOOKUP(LEFT(XC11,4)*1,VOM!$A$3:$B$34,2,FALSE)</f>
        <v>2.0375000000000001</v>
      </c>
      <c r="XD25" s="67">
        <f>VLOOKUP(LEFT(XD11,4)*1,VOM!$A$3:$B$34,2,FALSE)</f>
        <v>2.0375000000000001</v>
      </c>
      <c r="XE25" s="67">
        <f>VLOOKUP(LEFT(XE11,4)*1,VOM!$A$3:$B$34,2,FALSE)</f>
        <v>2.0375000000000001</v>
      </c>
      <c r="XF25" s="67">
        <f>VLOOKUP(LEFT(XF11,4)*1,VOM!$A$3:$B$34,2,FALSE)</f>
        <v>2.0375000000000001</v>
      </c>
      <c r="XG25" s="67">
        <f>VLOOKUP(LEFT(XG11,4)*1,VOM!$A$3:$B$34,2,FALSE)</f>
        <v>2.0375000000000001</v>
      </c>
      <c r="XH25" s="67">
        <f>VLOOKUP(LEFT(XH11,4)*1,VOM!$A$3:$B$34,2,FALSE)</f>
        <v>2.0375000000000001</v>
      </c>
      <c r="XI25" s="67">
        <f>VLOOKUP(LEFT(XI11,4)*1,VOM!$A$3:$B$34,2,FALSE)</f>
        <v>2.0375000000000001</v>
      </c>
      <c r="XJ25" s="67">
        <f>VLOOKUP(LEFT(XJ11,4)*1,VOM!$A$3:$B$34,2,FALSE)</f>
        <v>2.0375000000000001</v>
      </c>
      <c r="XK25" s="67">
        <f>VLOOKUP(LEFT(XK11,4)*1,VOM!$A$3:$B$34,2,FALSE)</f>
        <v>2.0375000000000001</v>
      </c>
      <c r="XL25" s="67">
        <f>VLOOKUP(LEFT(XL11,4)*1,VOM!$A$3:$B$34,2,FALSE)</f>
        <v>2.0375000000000001</v>
      </c>
      <c r="XM25" s="67">
        <f>VLOOKUP(LEFT(XM11,4)*1,VOM!$A$3:$B$34,2,FALSE)</f>
        <v>2.0375000000000001</v>
      </c>
      <c r="XN25" s="2">
        <f>VLOOKUP(LEFT(XN11,4)*1,VOM!$A$3:$B$34,2,FALSE)</f>
        <v>2.0375000000000001</v>
      </c>
      <c r="XO25" s="2">
        <f>VLOOKUP(LEFT(XO11,4)*1,VOM!$A$3:$B$34,2,FALSE)</f>
        <v>2.0375000000000001</v>
      </c>
      <c r="XP25" s="2">
        <f>VLOOKUP(LEFT(XP11,4)*1,VOM!$A$3:$B$34,2,FALSE)</f>
        <v>2.0375000000000001</v>
      </c>
      <c r="XQ25" s="2">
        <f>VLOOKUP(LEFT(XQ11,4)*1,VOM!$A$3:$B$34,2,FALSE)</f>
        <v>2.0375000000000001</v>
      </c>
      <c r="XR25" s="2">
        <f>VLOOKUP(LEFT(XR11,4)*1,VOM!$A$3:$B$34,2,FALSE)</f>
        <v>2.0375000000000001</v>
      </c>
      <c r="XS25" s="2">
        <f>VLOOKUP(LEFT(XS11,4)*1,VOM!$A$3:$B$34,2,FALSE)</f>
        <v>2.0375000000000001</v>
      </c>
      <c r="XT25" s="2">
        <f>VLOOKUP(LEFT(XT11,4)*1,VOM!$A$3:$B$34,2,FALSE)</f>
        <v>2.0375000000000001</v>
      </c>
      <c r="XU25" s="2">
        <f>VLOOKUP(LEFT(XU11,4)*1,VOM!$A$3:$B$34,2,FALSE)</f>
        <v>2.0375000000000001</v>
      </c>
      <c r="XV25" s="2">
        <f>VLOOKUP(LEFT(XV11,4)*1,VOM!$A$3:$B$34,2,FALSE)</f>
        <v>2.0375000000000001</v>
      </c>
      <c r="XW25" s="2">
        <f>VLOOKUP(LEFT(XW11,4)*1,VOM!$A$3:$B$34,2,FALSE)</f>
        <v>2.0375000000000001</v>
      </c>
      <c r="XX25" s="2">
        <f>VLOOKUP(LEFT(XX11,4)*1,VOM!$A$3:$B$34,2,FALSE)</f>
        <v>2.0375000000000001</v>
      </c>
      <c r="XY25" s="2">
        <f>VLOOKUP(LEFT(XY11,4)*1,VOM!$A$3:$B$34,2,FALSE)</f>
        <v>2.0375000000000001</v>
      </c>
      <c r="XZ25" s="2">
        <f>VLOOKUP(LEFT(XZ11,4)*1,VOM!$A$3:$B$34,2,FALSE)</f>
        <v>2.0782500000000002</v>
      </c>
      <c r="YA25" s="2">
        <f>VLOOKUP(LEFT(YA11,4)*1,VOM!$A$3:$B$34,2,FALSE)</f>
        <v>2.0782500000000002</v>
      </c>
      <c r="YB25" s="2">
        <f>VLOOKUP(LEFT(YB11,4)*1,VOM!$A$3:$B$34,2,FALSE)</f>
        <v>2.0782500000000002</v>
      </c>
      <c r="YC25" s="2">
        <f>VLOOKUP(LEFT(YC11,4)*1,VOM!$A$3:$B$34,2,FALSE)</f>
        <v>2.0782500000000002</v>
      </c>
      <c r="YD25" s="2">
        <f>VLOOKUP(LEFT(YD11,4)*1,VOM!$A$3:$B$34,2,FALSE)</f>
        <v>2.0782500000000002</v>
      </c>
      <c r="YE25" s="2">
        <f>VLOOKUP(LEFT(YE11,4)*1,VOM!$A$3:$B$34,2,FALSE)</f>
        <v>2.0782500000000002</v>
      </c>
      <c r="YF25" s="2">
        <f>VLOOKUP(LEFT(YF11,4)*1,VOM!$A$3:$B$34,2,FALSE)</f>
        <v>2.0782500000000002</v>
      </c>
      <c r="YG25" s="2">
        <f>VLOOKUP(LEFT(YG11,4)*1,VOM!$A$3:$B$34,2,FALSE)</f>
        <v>2.0782500000000002</v>
      </c>
      <c r="YH25" s="2">
        <f>VLOOKUP(LEFT(YH11,4)*1,VOM!$A$3:$B$34,2,FALSE)</f>
        <v>2.0782500000000002</v>
      </c>
      <c r="YI25" s="2">
        <f>VLOOKUP(LEFT(YI11,4)*1,VOM!$A$3:$B$34,2,FALSE)</f>
        <v>2.0782500000000002</v>
      </c>
      <c r="YJ25" s="2">
        <f>VLOOKUP(LEFT(YJ11,4)*1,VOM!$A$3:$B$34,2,FALSE)</f>
        <v>2.0782500000000002</v>
      </c>
      <c r="YK25" s="2">
        <f>VLOOKUP(LEFT(YK11,4)*1,VOM!$A$3:$B$34,2,FALSE)</f>
        <v>2.0782500000000002</v>
      </c>
      <c r="YL25" s="2">
        <f>VLOOKUP(LEFT(YL11,4)*1,VOM!$A$3:$B$34,2,FALSE)</f>
        <v>2.119815</v>
      </c>
      <c r="YM25" s="2">
        <f>VLOOKUP(LEFT(YM11,4)*1,VOM!$A$3:$B$34,2,FALSE)</f>
        <v>2.119815</v>
      </c>
      <c r="YN25" s="2">
        <f>VLOOKUP(LEFT(YN11,4)*1,VOM!$A$3:$B$34,2,FALSE)</f>
        <v>2.119815</v>
      </c>
      <c r="YO25" s="2">
        <f>VLOOKUP(LEFT(YO11,4)*1,VOM!$A$3:$B$34,2,FALSE)</f>
        <v>2.119815</v>
      </c>
      <c r="YP25" s="2">
        <f>VLOOKUP(LEFT(YP11,4)*1,VOM!$A$3:$B$34,2,FALSE)</f>
        <v>2.119815</v>
      </c>
      <c r="YQ25" s="2">
        <f>VLOOKUP(LEFT(YQ11,4)*1,VOM!$A$3:$B$34,2,FALSE)</f>
        <v>2.119815</v>
      </c>
      <c r="YR25" s="2">
        <f>VLOOKUP(LEFT(YR11,4)*1,VOM!$A$3:$B$34,2,FALSE)</f>
        <v>2.119815</v>
      </c>
      <c r="YS25" s="2">
        <f>VLOOKUP(LEFT(YS11,4)*1,VOM!$A$3:$B$34,2,FALSE)</f>
        <v>2.119815</v>
      </c>
      <c r="YT25" s="2">
        <f>VLOOKUP(LEFT(YT11,4)*1,VOM!$A$3:$B$34,2,FALSE)</f>
        <v>2.119815</v>
      </c>
      <c r="YU25" s="2">
        <f>VLOOKUP(LEFT(YU11,4)*1,VOM!$A$3:$B$34,2,FALSE)</f>
        <v>2.119815</v>
      </c>
      <c r="YV25" s="2">
        <f>VLOOKUP(LEFT(YV11,4)*1,VOM!$A$3:$B$34,2,FALSE)</f>
        <v>2.119815</v>
      </c>
      <c r="YW25" s="2">
        <f>VLOOKUP(LEFT(YW11,4)*1,VOM!$A$3:$B$34,2,FALSE)</f>
        <v>2.119815</v>
      </c>
      <c r="YX25" s="2">
        <f>VLOOKUP(LEFT(YX11,4)*1,VOM!$A$3:$B$34,2,FALSE)</f>
        <v>2.1622113000000001</v>
      </c>
      <c r="YY25" s="2">
        <f>VLOOKUP(LEFT(YY11,4)*1,VOM!$A$3:$B$34,2,FALSE)</f>
        <v>2.1622113000000001</v>
      </c>
      <c r="YZ25" s="2">
        <f>VLOOKUP(LEFT(YZ11,4)*1,VOM!$A$3:$B$34,2,FALSE)</f>
        <v>2.1622113000000001</v>
      </c>
      <c r="ZA25" s="2">
        <f>VLOOKUP(LEFT(ZA11,4)*1,VOM!$A$3:$B$34,2,FALSE)</f>
        <v>2.1622113000000001</v>
      </c>
      <c r="ZB25" s="2">
        <f>VLOOKUP(LEFT(ZB11,4)*1,VOM!$A$3:$B$34,2,FALSE)</f>
        <v>2.1622113000000001</v>
      </c>
      <c r="ZC25" s="2">
        <f>VLOOKUP(LEFT(ZC11,4)*1,VOM!$A$3:$B$34,2,FALSE)</f>
        <v>2.1622113000000001</v>
      </c>
      <c r="ZD25" s="2">
        <f>VLOOKUP(LEFT(ZD11,4)*1,VOM!$A$3:$B$34,2,FALSE)</f>
        <v>2.1622113000000001</v>
      </c>
      <c r="ZE25" s="2">
        <f>VLOOKUP(LEFT(ZE11,4)*1,VOM!$A$3:$B$34,2,FALSE)</f>
        <v>2.1622113000000001</v>
      </c>
      <c r="ZF25" s="2">
        <f>VLOOKUP(LEFT(ZF11,4)*1,VOM!$A$3:$B$34,2,FALSE)</f>
        <v>2.1622113000000001</v>
      </c>
      <c r="ZG25" s="2">
        <f>VLOOKUP(LEFT(ZG11,4)*1,VOM!$A$3:$B$34,2,FALSE)</f>
        <v>2.1622113000000001</v>
      </c>
      <c r="ZH25" s="2">
        <f>VLOOKUP(LEFT(ZH11,4)*1,VOM!$A$3:$B$34,2,FALSE)</f>
        <v>2.1622113000000001</v>
      </c>
      <c r="ZI25" s="2">
        <f>VLOOKUP(LEFT(ZI11,4)*1,VOM!$A$3:$B$34,2,FALSE)</f>
        <v>2.1622113000000001</v>
      </c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</row>
    <row r="26" spans="1:721" x14ac:dyDescent="0.3">
      <c r="A26" s="5" t="s">
        <v>330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e">
        <f>VLOOKUP(LEFT(Z11,4)*1,VOM!$D$4:$E$34,2,FALSE)</f>
        <v>#N/A</v>
      </c>
      <c r="AA26" s="2" t="e">
        <f>VLOOKUP(LEFT(AA11,4)*1,VOM!$D$4:$E$34,2,FALSE)</f>
        <v>#N/A</v>
      </c>
      <c r="AB26" s="2" t="e">
        <f>VLOOKUP(LEFT(AB11,4)*1,VOM!$D$4:$E$34,2,FALSE)</f>
        <v>#N/A</v>
      </c>
      <c r="AC26" s="2" t="e">
        <f>VLOOKUP(LEFT(AC11,4)*1,VOM!$D$4:$E$34,2,FALSE)</f>
        <v>#N/A</v>
      </c>
      <c r="AD26" s="2" t="e">
        <f>VLOOKUP(LEFT(AD11,4)*1,VOM!$D$4:$E$34,2,FALSE)</f>
        <v>#N/A</v>
      </c>
      <c r="AE26" s="2" t="e">
        <f>VLOOKUP(LEFT(AE11,4)*1,VOM!$D$4:$E$34,2,FALSE)</f>
        <v>#N/A</v>
      </c>
      <c r="AF26" s="2" t="e">
        <f>VLOOKUP(LEFT(AF11,4)*1,VOM!$D$4:$E$34,2,FALSE)</f>
        <v>#N/A</v>
      </c>
      <c r="AG26" s="2" t="e">
        <f>VLOOKUP(LEFT(AG11,4)*1,VOM!$D$4:$E$34,2,FALSE)</f>
        <v>#N/A</v>
      </c>
      <c r="AH26" s="2" t="e">
        <f>VLOOKUP(LEFT(AH11,4)*1,VOM!$D$4:$E$34,2,FALSE)</f>
        <v>#N/A</v>
      </c>
      <c r="AI26" s="2" t="e">
        <f>VLOOKUP(LEFT(AI11,4)*1,VOM!$D$4:$E$34,2,FALSE)</f>
        <v>#N/A</v>
      </c>
      <c r="AJ26" s="2" t="e">
        <f>VLOOKUP(LEFT(AJ11,4)*1,VOM!$D$4:$E$34,2,FALSE)</f>
        <v>#N/A</v>
      </c>
      <c r="AK26" s="2" t="e">
        <f>VLOOKUP(LEFT(AK11,4)*1,VOM!$D$4:$E$34,2,FALSE)</f>
        <v>#N/A</v>
      </c>
      <c r="AL26" s="67">
        <f>VLOOKUP(LEFT(AL11,4)*1,VOM!$D$4:$E$34,2,FALSE)</f>
        <v>1.429684326606155</v>
      </c>
      <c r="AM26" s="67">
        <f>VLOOKUP(LEFT(AM11,4)*1,VOM!$D$4:$E$34,2,FALSE)</f>
        <v>1.429684326606155</v>
      </c>
      <c r="AN26" s="67">
        <f>VLOOKUP(LEFT(AN11,4)*1,VOM!$D$4:$E$34,2,FALSE)</f>
        <v>1.429684326606155</v>
      </c>
      <c r="AO26" s="67">
        <f>VLOOKUP(LEFT(AO11,4)*1,VOM!$D$4:$E$34,2,FALSE)</f>
        <v>1.429684326606155</v>
      </c>
      <c r="AP26" s="67">
        <f>VLOOKUP(LEFT(AP11,4)*1,VOM!$D$4:$E$34,2,FALSE)</f>
        <v>1.429684326606155</v>
      </c>
      <c r="AQ26" s="67">
        <f>VLOOKUP(LEFT(AQ11,4)*1,VOM!$D$4:$E$34,2,FALSE)</f>
        <v>1.429684326606155</v>
      </c>
      <c r="AR26" s="67">
        <f>VLOOKUP(LEFT(AR11,4)*1,VOM!$D$4:$E$34,2,FALSE)</f>
        <v>1.429684326606155</v>
      </c>
      <c r="AS26" s="67">
        <f>VLOOKUP(LEFT(AS11,4)*1,VOM!$D$4:$E$34,2,FALSE)</f>
        <v>1.429684326606155</v>
      </c>
      <c r="AT26" s="67">
        <f>VLOOKUP(LEFT(AT11,4)*1,VOM!$D$4:$E$34,2,FALSE)</f>
        <v>1.429684326606155</v>
      </c>
      <c r="AU26" s="67">
        <f>VLOOKUP(LEFT(AU11,4)*1,VOM!$D$4:$E$34,2,FALSE)</f>
        <v>1.429684326606155</v>
      </c>
      <c r="AV26" s="67">
        <f>VLOOKUP(LEFT(AV11,4)*1,VOM!$D$4:$E$34,2,FALSE)</f>
        <v>1.429684326606155</v>
      </c>
      <c r="AW26" s="67">
        <f>VLOOKUP(LEFT(AW11,4)*1,VOM!$D$4:$E$34,2,FALSE)</f>
        <v>1.429684326606155</v>
      </c>
      <c r="AX26" s="67">
        <f>VLOOKUP(LEFT(AX11,4)*1,VOM!$D$4:$E$34,2,FALSE)</f>
        <v>1.4859941856211281</v>
      </c>
      <c r="AY26" s="67">
        <f>VLOOKUP(LEFT(AY11,4)*1,VOM!$D$4:$E$34,2,FALSE)</f>
        <v>1.4859941856211281</v>
      </c>
      <c r="AZ26" s="67">
        <f>VLOOKUP(LEFT(AZ11,4)*1,VOM!$D$4:$E$34,2,FALSE)</f>
        <v>1.4859941856211281</v>
      </c>
      <c r="BA26" s="67">
        <f>VLOOKUP(LEFT(BA11,4)*1,VOM!$D$4:$E$34,2,FALSE)</f>
        <v>1.4859941856211281</v>
      </c>
      <c r="BB26" s="67">
        <f>VLOOKUP(LEFT(BB11,4)*1,VOM!$D$4:$E$34,2,FALSE)</f>
        <v>1.4859941856211281</v>
      </c>
      <c r="BC26" s="67">
        <f>VLOOKUP(LEFT(BC11,4)*1,VOM!$D$4:$E$34,2,FALSE)</f>
        <v>1.4859941856211281</v>
      </c>
      <c r="BD26" s="67">
        <f>VLOOKUP(LEFT(BD11,4)*1,VOM!$D$4:$E$34,2,FALSE)</f>
        <v>1.4859941856211281</v>
      </c>
      <c r="BE26" s="67">
        <f>VLOOKUP(LEFT(BE11,4)*1,VOM!$D$4:$E$34,2,FALSE)</f>
        <v>1.4859941856211281</v>
      </c>
      <c r="BF26" s="67">
        <f>VLOOKUP(LEFT(BF11,4)*1,VOM!$D$4:$E$34,2,FALSE)</f>
        <v>1.4859941856211281</v>
      </c>
      <c r="BG26" s="67">
        <f>VLOOKUP(LEFT(BG11,4)*1,VOM!$D$4:$E$34,2,FALSE)</f>
        <v>1.4859941856211281</v>
      </c>
      <c r="BH26" s="67">
        <f>VLOOKUP(LEFT(BH11,4)*1,VOM!$D$4:$E$34,2,FALSE)</f>
        <v>1.4859941856211281</v>
      </c>
      <c r="BI26" s="67">
        <f>VLOOKUP(LEFT(BI11,4)*1,VOM!$D$4:$E$34,2,FALSE)</f>
        <v>1.4859941856211281</v>
      </c>
      <c r="BJ26" s="67">
        <f>VLOOKUP(LEFT(BJ11,4)*1,VOM!$D$4:$E$34,2,FALSE)</f>
        <v>1.5366745233663841</v>
      </c>
      <c r="BK26" s="67">
        <f>VLOOKUP(LEFT(BK11,4)*1,VOM!$D$4:$E$34,2,FALSE)</f>
        <v>1.5366745233663841</v>
      </c>
      <c r="BL26" s="67">
        <f>VLOOKUP(LEFT(BL11,4)*1,VOM!$D$4:$E$34,2,FALSE)</f>
        <v>1.5366745233663841</v>
      </c>
      <c r="BM26" s="67">
        <f>VLOOKUP(LEFT(BM11,4)*1,VOM!$D$4:$E$34,2,FALSE)</f>
        <v>1.5366745233663841</v>
      </c>
      <c r="BN26" s="67">
        <f>VLOOKUP(LEFT(BN11,4)*1,VOM!$D$4:$E$34,2,FALSE)</f>
        <v>1.5366745233663841</v>
      </c>
      <c r="BO26" s="67">
        <f>VLOOKUP(LEFT(BO11,4)*1,VOM!$D$4:$E$34,2,FALSE)</f>
        <v>1.5366745233663841</v>
      </c>
      <c r="BP26" s="67">
        <f>VLOOKUP(LEFT(BP11,4)*1,VOM!$D$4:$E$34,2,FALSE)</f>
        <v>1.5366745233663841</v>
      </c>
      <c r="BQ26" s="67">
        <f>VLOOKUP(LEFT(BQ11,4)*1,VOM!$D$4:$E$34,2,FALSE)</f>
        <v>1.5366745233663841</v>
      </c>
      <c r="BR26" s="67">
        <f>VLOOKUP(LEFT(BR11,4)*1,VOM!$D$4:$E$34,2,FALSE)</f>
        <v>1.5366745233663841</v>
      </c>
      <c r="BS26" s="67">
        <f>VLOOKUP(LEFT(BS11,4)*1,VOM!$D$4:$E$34,2,FALSE)</f>
        <v>1.5366745233663841</v>
      </c>
      <c r="BT26" s="67">
        <f>VLOOKUP(LEFT(BT11,4)*1,VOM!$D$4:$E$34,2,FALSE)</f>
        <v>1.5366745233663841</v>
      </c>
      <c r="BU26" s="67">
        <f>VLOOKUP(LEFT(BU11,4)*1,VOM!$D$4:$E$34,2,FALSE)</f>
        <v>1.5366745233663841</v>
      </c>
      <c r="BV26" s="67">
        <f>VLOOKUP(LEFT(BV11,4)*1,VOM!$D$4:$E$34,2,FALSE)</f>
        <v>1.588538183642386</v>
      </c>
      <c r="BW26" s="67">
        <f>VLOOKUP(LEFT(BW11,4)*1,VOM!$D$4:$E$34,2,FALSE)</f>
        <v>1.588538183642386</v>
      </c>
      <c r="BX26" s="67">
        <f>VLOOKUP(LEFT(BX11,4)*1,VOM!$D$4:$E$34,2,FALSE)</f>
        <v>1.588538183642386</v>
      </c>
      <c r="BY26" s="67">
        <f>VLOOKUP(LEFT(BY11,4)*1,VOM!$D$4:$E$34,2,FALSE)</f>
        <v>1.588538183642386</v>
      </c>
      <c r="BZ26" s="67">
        <f>VLOOKUP(LEFT(BZ11,4)*1,VOM!$D$4:$E$34,2,FALSE)</f>
        <v>1.588538183642386</v>
      </c>
      <c r="CA26" s="67">
        <f>VLOOKUP(LEFT(CA11,4)*1,VOM!$D$4:$E$34,2,FALSE)</f>
        <v>1.588538183642386</v>
      </c>
      <c r="CB26" s="67">
        <f>VLOOKUP(LEFT(CB11,4)*1,VOM!$D$4:$E$34,2,FALSE)</f>
        <v>1.588538183642386</v>
      </c>
      <c r="CC26" s="67">
        <f>VLOOKUP(LEFT(CC11,4)*1,VOM!$D$4:$E$34,2,FALSE)</f>
        <v>1.588538183642386</v>
      </c>
      <c r="CD26" s="67">
        <f>VLOOKUP(LEFT(CD11,4)*1,VOM!$D$4:$E$34,2,FALSE)</f>
        <v>1.588538183642386</v>
      </c>
      <c r="CE26" s="67">
        <f>VLOOKUP(LEFT(CE11,4)*1,VOM!$D$4:$E$34,2,FALSE)</f>
        <v>1.588538183642386</v>
      </c>
      <c r="CF26" s="67">
        <f>VLOOKUP(LEFT(CF11,4)*1,VOM!$D$4:$E$34,2,FALSE)</f>
        <v>1.588538183642386</v>
      </c>
      <c r="CG26" s="67">
        <f>VLOOKUP(LEFT(CG11,4)*1,VOM!$D$4:$E$34,2,FALSE)</f>
        <v>1.588538183642386</v>
      </c>
      <c r="CH26" s="67">
        <f>VLOOKUP(LEFT(CH11,4)*1,VOM!$D$4:$E$34,2,FALSE)</f>
        <v>1.6449193801195769</v>
      </c>
      <c r="CI26" s="67">
        <f>VLOOKUP(LEFT(CI11,4)*1,VOM!$D$4:$E$34,2,FALSE)</f>
        <v>1.6449193801195769</v>
      </c>
      <c r="CJ26" s="67">
        <f>VLOOKUP(LEFT(CJ11,4)*1,VOM!$D$4:$E$34,2,FALSE)</f>
        <v>1.6449193801195769</v>
      </c>
      <c r="CK26" s="67">
        <f>VLOOKUP(LEFT(CK11,4)*1,VOM!$D$4:$E$34,2,FALSE)</f>
        <v>1.6449193801195769</v>
      </c>
      <c r="CL26" s="67">
        <f>VLOOKUP(LEFT(CL11,4)*1,VOM!$D$4:$E$34,2,FALSE)</f>
        <v>1.6449193801195769</v>
      </c>
      <c r="CM26" s="67">
        <f>VLOOKUP(LEFT(CM11,4)*1,VOM!$D$4:$E$34,2,FALSE)</f>
        <v>1.6449193801195769</v>
      </c>
      <c r="CN26" s="67">
        <f>VLOOKUP(LEFT(CN11,4)*1,VOM!$D$4:$E$34,2,FALSE)</f>
        <v>1.6449193801195769</v>
      </c>
      <c r="CO26" s="67">
        <f>VLOOKUP(LEFT(CO11,4)*1,VOM!$D$4:$E$34,2,FALSE)</f>
        <v>1.6449193801195769</v>
      </c>
      <c r="CP26" s="67">
        <f>VLOOKUP(LEFT(CP11,4)*1,VOM!$D$4:$E$34,2,FALSE)</f>
        <v>1.6449193801195769</v>
      </c>
      <c r="CQ26" s="67">
        <f>VLOOKUP(LEFT(CQ11,4)*1,VOM!$D$4:$E$34,2,FALSE)</f>
        <v>1.6449193801195769</v>
      </c>
      <c r="CR26" s="67">
        <f>VLOOKUP(LEFT(CR11,4)*1,VOM!$D$4:$E$34,2,FALSE)</f>
        <v>1.6449193801195769</v>
      </c>
      <c r="CS26" s="67">
        <f>VLOOKUP(LEFT(CS11,4)*1,VOM!$D$4:$E$34,2,FALSE)</f>
        <v>1.6449193801195769</v>
      </c>
      <c r="CT26" s="67">
        <f>VLOOKUP(LEFT(CT11,4)*1,VOM!$D$4:$E$34,2,FALSE)</f>
        <v>1.6966065911552806</v>
      </c>
      <c r="CU26" s="67">
        <f>VLOOKUP(LEFT(CU11,4)*1,VOM!$D$4:$E$34,2,FALSE)</f>
        <v>1.6966065911552806</v>
      </c>
      <c r="CV26" s="67">
        <f>VLOOKUP(LEFT(CV11,4)*1,VOM!$D$4:$E$34,2,FALSE)</f>
        <v>1.6966065911552806</v>
      </c>
      <c r="CW26" s="67">
        <f>VLOOKUP(LEFT(CW11,4)*1,VOM!$D$4:$E$34,2,FALSE)</f>
        <v>1.6966065911552806</v>
      </c>
      <c r="CX26" s="67">
        <f>VLOOKUP(LEFT(CX11,4)*1,VOM!$D$4:$E$34,2,FALSE)</f>
        <v>1.6966065911552806</v>
      </c>
      <c r="CY26" s="67">
        <f>VLOOKUP(LEFT(CY11,4)*1,VOM!$D$4:$E$34,2,FALSE)</f>
        <v>1.6966065911552806</v>
      </c>
      <c r="CZ26" s="67">
        <f>VLOOKUP(LEFT(CZ11,4)*1,VOM!$D$4:$E$34,2,FALSE)</f>
        <v>1.6966065911552806</v>
      </c>
      <c r="DA26" s="67">
        <f>VLOOKUP(LEFT(DA11,4)*1,VOM!$D$4:$E$34,2,FALSE)</f>
        <v>1.6966065911552806</v>
      </c>
      <c r="DB26" s="67">
        <f>VLOOKUP(LEFT(DB11,4)*1,VOM!$D$4:$E$34,2,FALSE)</f>
        <v>1.6966065911552806</v>
      </c>
      <c r="DC26" s="67">
        <f>VLOOKUP(LEFT(DC11,4)*1,VOM!$D$4:$E$34,2,FALSE)</f>
        <v>1.6966065911552806</v>
      </c>
      <c r="DD26" s="67">
        <f>VLOOKUP(LEFT(DD11,4)*1,VOM!$D$4:$E$34,2,FALSE)</f>
        <v>1.6966065911552806</v>
      </c>
      <c r="DE26" s="67">
        <f>VLOOKUP(LEFT(DE11,4)*1,VOM!$D$4:$E$34,2,FALSE)</f>
        <v>1.6966065911552806</v>
      </c>
      <c r="DF26" s="67">
        <f>VLOOKUP(LEFT(DF11,4)*1,VOM!$D$4:$E$34,2,FALSE)</f>
        <v>1.7562550905099399</v>
      </c>
      <c r="DG26" s="67">
        <f>VLOOKUP(LEFT(DG11,4)*1,VOM!$D$4:$E$34,2,FALSE)</f>
        <v>1.7562550905099399</v>
      </c>
      <c r="DH26" s="67">
        <f>VLOOKUP(LEFT(DH11,4)*1,VOM!$D$4:$E$34,2,FALSE)</f>
        <v>1.7562550905099399</v>
      </c>
      <c r="DI26" s="67">
        <f>VLOOKUP(LEFT(DI11,4)*1,VOM!$D$4:$E$34,2,FALSE)</f>
        <v>1.7562550905099399</v>
      </c>
      <c r="DJ26" s="67">
        <f>VLOOKUP(LEFT(DJ11,4)*1,VOM!$D$4:$E$34,2,FALSE)</f>
        <v>1.7562550905099399</v>
      </c>
      <c r="DK26" s="67">
        <f>VLOOKUP(LEFT(DK11,4)*1,VOM!$D$4:$E$34,2,FALSE)</f>
        <v>1.7562550905099399</v>
      </c>
      <c r="DL26" s="67">
        <f>VLOOKUP(LEFT(DL11,4)*1,VOM!$D$4:$E$34,2,FALSE)</f>
        <v>1.7562550905099399</v>
      </c>
      <c r="DM26" s="67">
        <f>VLOOKUP(LEFT(DM11,4)*1,VOM!$D$4:$E$34,2,FALSE)</f>
        <v>1.7562550905099399</v>
      </c>
      <c r="DN26" s="67">
        <f>VLOOKUP(LEFT(DN11,4)*1,VOM!$D$4:$E$34,2,FALSE)</f>
        <v>1.7562550905099399</v>
      </c>
      <c r="DO26" s="67">
        <f>VLOOKUP(LEFT(DO11,4)*1,VOM!$D$4:$E$34,2,FALSE)</f>
        <v>1.7562550905099399</v>
      </c>
      <c r="DP26" s="67">
        <f>VLOOKUP(LEFT(DP11,4)*1,VOM!$D$4:$E$34,2,FALSE)</f>
        <v>1.7562550905099399</v>
      </c>
      <c r="DQ26" s="67">
        <f>VLOOKUP(LEFT(DQ11,4)*1,VOM!$D$4:$E$34,2,FALSE)</f>
        <v>1.7562550905099399</v>
      </c>
      <c r="DR26" s="67">
        <f>VLOOKUP(LEFT(DR11,4)*1,VOM!$D$4:$E$34,2,FALSE)</f>
        <v>1.7761765957285269</v>
      </c>
      <c r="DS26" s="67">
        <f>VLOOKUP(LEFT(DS11,4)*1,VOM!$D$4:$E$34,2,FALSE)</f>
        <v>1.7761765957285269</v>
      </c>
      <c r="DT26" s="67">
        <f>VLOOKUP(LEFT(DT11,4)*1,VOM!$D$4:$E$34,2,FALSE)</f>
        <v>1.7761765957285269</v>
      </c>
      <c r="DU26" s="67">
        <f>VLOOKUP(LEFT(DU11,4)*1,VOM!$D$4:$E$34,2,FALSE)</f>
        <v>1.7761765957285269</v>
      </c>
      <c r="DV26" s="67">
        <f>VLOOKUP(LEFT(DV11,4)*1,VOM!$D$4:$E$34,2,FALSE)</f>
        <v>1.7761765957285269</v>
      </c>
      <c r="DW26" s="67">
        <f>VLOOKUP(LEFT(DW11,4)*1,VOM!$D$4:$E$34,2,FALSE)</f>
        <v>1.7761765957285269</v>
      </c>
      <c r="DX26" s="67">
        <f>VLOOKUP(LEFT(DX11,4)*1,VOM!$D$4:$E$34,2,FALSE)</f>
        <v>1.7761765957285269</v>
      </c>
      <c r="DY26" s="67">
        <f>VLOOKUP(LEFT(DY11,4)*1,VOM!$D$4:$E$34,2,FALSE)</f>
        <v>1.7761765957285269</v>
      </c>
      <c r="DZ26" s="67">
        <f>VLOOKUP(LEFT(DZ11,4)*1,VOM!$D$4:$E$34,2,FALSE)</f>
        <v>1.7761765957285269</v>
      </c>
      <c r="EA26" s="67">
        <f>VLOOKUP(LEFT(EA11,4)*1,VOM!$D$4:$E$34,2,FALSE)</f>
        <v>1.7761765957285269</v>
      </c>
      <c r="EB26" s="67">
        <f>VLOOKUP(LEFT(EB11,4)*1,VOM!$D$4:$E$34,2,FALSE)</f>
        <v>1.7761765957285269</v>
      </c>
      <c r="EC26" s="67">
        <f>VLOOKUP(LEFT(EC11,4)*1,VOM!$D$4:$E$34,2,FALSE)</f>
        <v>1.7761765957285269</v>
      </c>
      <c r="ED26" s="67">
        <f>VLOOKUP(LEFT(ED11,4)*1,VOM!$D$4:$E$34,2,FALSE)</f>
        <v>1.8034707023504237</v>
      </c>
      <c r="EE26" s="67">
        <f>VLOOKUP(LEFT(EE11,4)*1,VOM!$D$4:$E$34,2,FALSE)</f>
        <v>1.8034707023504237</v>
      </c>
      <c r="EF26" s="67">
        <f>VLOOKUP(LEFT(EF11,4)*1,VOM!$D$4:$E$34,2,FALSE)</f>
        <v>1.8034707023504237</v>
      </c>
      <c r="EG26" s="67">
        <f>VLOOKUP(LEFT(EG11,4)*1,VOM!$D$4:$E$34,2,FALSE)</f>
        <v>1.8034707023504237</v>
      </c>
      <c r="EH26" s="67">
        <f>VLOOKUP(LEFT(EH11,4)*1,VOM!$D$4:$E$34,2,FALSE)</f>
        <v>1.8034707023504237</v>
      </c>
      <c r="EI26" s="67">
        <f>VLOOKUP(LEFT(EI11,4)*1,VOM!$D$4:$E$34,2,FALSE)</f>
        <v>1.8034707023504237</v>
      </c>
      <c r="EJ26" s="67">
        <f>VLOOKUP(LEFT(EJ11,4)*1,VOM!$D$4:$E$34,2,FALSE)</f>
        <v>1.8034707023504237</v>
      </c>
      <c r="EK26" s="67">
        <f>VLOOKUP(LEFT(EK11,4)*1,VOM!$D$4:$E$34,2,FALSE)</f>
        <v>1.8034707023504237</v>
      </c>
      <c r="EL26" s="67">
        <f>VLOOKUP(LEFT(EL11,4)*1,VOM!$D$4:$E$34,2,FALSE)</f>
        <v>1.8034707023504237</v>
      </c>
      <c r="EM26" s="67">
        <f>VLOOKUP(LEFT(EM11,4)*1,VOM!$D$4:$E$34,2,FALSE)</f>
        <v>1.8034707023504237</v>
      </c>
      <c r="EN26" s="67">
        <f>VLOOKUP(LEFT(EN11,4)*1,VOM!$D$4:$E$34,2,FALSE)</f>
        <v>1.8034707023504237</v>
      </c>
      <c r="EO26" s="67">
        <f>VLOOKUP(LEFT(EO11,4)*1,VOM!$D$4:$E$34,2,FALSE)</f>
        <v>1.8034707023504237</v>
      </c>
      <c r="EP26" s="67">
        <f>VLOOKUP(LEFT(EP11,4)*1,VOM!$D$4:$E$34,2,FALSE)</f>
        <v>1.8250856215691011</v>
      </c>
      <c r="EQ26" s="67">
        <f>VLOOKUP(LEFT(EQ11,4)*1,VOM!$D$4:$E$34,2,FALSE)</f>
        <v>1.8250856215691011</v>
      </c>
      <c r="ER26" s="67">
        <f>VLOOKUP(LEFT(ER11,4)*1,VOM!$D$4:$E$34,2,FALSE)</f>
        <v>1.8250856215691011</v>
      </c>
      <c r="ES26" s="67">
        <f>VLOOKUP(LEFT(ES11,4)*1,VOM!$D$4:$E$34,2,FALSE)</f>
        <v>1.8250856215691011</v>
      </c>
      <c r="ET26" s="67">
        <f>VLOOKUP(LEFT(ET11,4)*1,VOM!$D$4:$E$34,2,FALSE)</f>
        <v>1.8250856215691011</v>
      </c>
      <c r="EU26" s="67">
        <f>VLOOKUP(LEFT(EU11,4)*1,VOM!$D$4:$E$34,2,FALSE)</f>
        <v>1.8250856215691011</v>
      </c>
      <c r="EV26" s="67">
        <f>VLOOKUP(LEFT(EV11,4)*1,VOM!$D$4:$E$34,2,FALSE)</f>
        <v>1.8250856215691011</v>
      </c>
      <c r="EW26" s="67">
        <f>VLOOKUP(LEFT(EW11,4)*1,VOM!$D$4:$E$34,2,FALSE)</f>
        <v>1.8250856215691011</v>
      </c>
      <c r="EX26" s="67">
        <f>VLOOKUP(LEFT(EX11,4)*1,VOM!$D$4:$E$34,2,FALSE)</f>
        <v>1.8250856215691011</v>
      </c>
      <c r="EY26" s="67">
        <f>VLOOKUP(LEFT(EY11,4)*1,VOM!$D$4:$E$34,2,FALSE)</f>
        <v>1.8250856215691011</v>
      </c>
      <c r="EZ26" s="67">
        <f>VLOOKUP(LEFT(EZ11,4)*1,VOM!$D$4:$E$34,2,FALSE)</f>
        <v>1.8250856215691011</v>
      </c>
      <c r="FA26" s="67">
        <f>VLOOKUP(LEFT(FA11,4)*1,VOM!$D$4:$E$34,2,FALSE)</f>
        <v>1.8250856215691011</v>
      </c>
      <c r="FB26" s="67">
        <f>VLOOKUP(LEFT(FB11,4)*1,VOM!$D$4:$E$34,2,FALSE)</f>
        <v>1.8493857466419479</v>
      </c>
      <c r="FC26" s="67">
        <f>VLOOKUP(LEFT(FC11,4)*1,VOM!$D$4:$E$34,2,FALSE)</f>
        <v>1.8493857466419479</v>
      </c>
      <c r="FD26" s="67">
        <f>VLOOKUP(LEFT(FD11,4)*1,VOM!$D$4:$E$34,2,FALSE)</f>
        <v>1.8493857466419479</v>
      </c>
      <c r="FE26" s="67">
        <f>VLOOKUP(LEFT(FE11,4)*1,VOM!$D$4:$E$34,2,FALSE)</f>
        <v>1.8493857466419479</v>
      </c>
      <c r="FF26" s="67">
        <f>VLOOKUP(LEFT(FF11,4)*1,VOM!$D$4:$E$34,2,FALSE)</f>
        <v>1.8493857466419479</v>
      </c>
      <c r="FG26" s="67">
        <f>VLOOKUP(LEFT(FG11,4)*1,VOM!$D$4:$E$34,2,FALSE)</f>
        <v>1.8493857466419479</v>
      </c>
      <c r="FH26" s="67">
        <f>VLOOKUP(LEFT(FH11,4)*1,VOM!$D$4:$E$34,2,FALSE)</f>
        <v>1.8493857466419479</v>
      </c>
      <c r="FI26" s="67">
        <f>VLOOKUP(LEFT(FI11,4)*1,VOM!$D$4:$E$34,2,FALSE)</f>
        <v>1.8493857466419479</v>
      </c>
      <c r="FJ26" s="67">
        <f>VLOOKUP(LEFT(FJ11,4)*1,VOM!$D$4:$E$34,2,FALSE)</f>
        <v>1.8493857466419479</v>
      </c>
      <c r="FK26" s="67">
        <f>VLOOKUP(LEFT(FK11,4)*1,VOM!$D$4:$E$34,2,FALSE)</f>
        <v>1.8493857466419479</v>
      </c>
      <c r="FL26" s="67">
        <f>VLOOKUP(LEFT(FL11,4)*1,VOM!$D$4:$E$34,2,FALSE)</f>
        <v>1.8493857466419479</v>
      </c>
      <c r="FM26" s="67">
        <f>VLOOKUP(LEFT(FM11,4)*1,VOM!$D$4:$E$34,2,FALSE)</f>
        <v>1.8493857466419479</v>
      </c>
      <c r="FN26" s="67">
        <f>VLOOKUP(LEFT(FN11,4)*1,VOM!$D$4:$E$34,2,FALSE)</f>
        <v>1.8673201152948016</v>
      </c>
      <c r="FO26" s="67">
        <f>VLOOKUP(LEFT(FO11,4)*1,VOM!$D$4:$E$34,2,FALSE)</f>
        <v>1.8673201152948016</v>
      </c>
      <c r="FP26" s="67">
        <f>VLOOKUP(LEFT(FP11,4)*1,VOM!$D$4:$E$34,2,FALSE)</f>
        <v>1.8673201152948016</v>
      </c>
      <c r="FQ26" s="67">
        <f>VLOOKUP(LEFT(FQ11,4)*1,VOM!$D$4:$E$34,2,FALSE)</f>
        <v>1.8673201152948016</v>
      </c>
      <c r="FR26" s="67">
        <f>VLOOKUP(LEFT(FR11,4)*1,VOM!$D$4:$E$34,2,FALSE)</f>
        <v>1.8673201152948016</v>
      </c>
      <c r="FS26" s="67">
        <f>VLOOKUP(LEFT(FS11,4)*1,VOM!$D$4:$E$34,2,FALSE)</f>
        <v>1.8673201152948016</v>
      </c>
      <c r="FT26" s="67">
        <f>VLOOKUP(LEFT(FT11,4)*1,VOM!$D$4:$E$34,2,FALSE)</f>
        <v>1.8673201152948016</v>
      </c>
      <c r="FU26" s="67">
        <f>VLOOKUP(LEFT(FU11,4)*1,VOM!$D$4:$E$34,2,FALSE)</f>
        <v>1.8673201152948016</v>
      </c>
      <c r="FV26" s="67">
        <f>VLOOKUP(LEFT(FV11,4)*1,VOM!$D$4:$E$34,2,FALSE)</f>
        <v>1.8673201152948016</v>
      </c>
      <c r="FW26" s="67">
        <f>VLOOKUP(LEFT(FW11,4)*1,VOM!$D$4:$E$34,2,FALSE)</f>
        <v>1.8673201152948016</v>
      </c>
      <c r="FX26" s="67">
        <f>VLOOKUP(LEFT(FX11,4)*1,VOM!$D$4:$E$34,2,FALSE)</f>
        <v>1.8673201152948016</v>
      </c>
      <c r="FY26" s="67">
        <f>VLOOKUP(LEFT(FY11,4)*1,VOM!$D$4:$E$34,2,FALSE)</f>
        <v>1.8673201152948016</v>
      </c>
      <c r="FZ26" s="67">
        <f>VLOOKUP(LEFT(FZ11,4)*1,VOM!$D$4:$E$34,2,FALSE)</f>
        <v>1.8770433565835465</v>
      </c>
      <c r="GA26" s="67">
        <f>VLOOKUP(LEFT(GA11,4)*1,VOM!$D$4:$E$34,2,FALSE)</f>
        <v>1.8770433565835465</v>
      </c>
      <c r="GB26" s="67">
        <f>VLOOKUP(LEFT(GB11,4)*1,VOM!$D$4:$E$34,2,FALSE)</f>
        <v>1.8770433565835465</v>
      </c>
      <c r="GC26" s="67">
        <f>VLOOKUP(LEFT(GC11,4)*1,VOM!$D$4:$E$34,2,FALSE)</f>
        <v>1.8770433565835465</v>
      </c>
      <c r="GD26" s="67">
        <f>VLOOKUP(LEFT(GD11,4)*1,VOM!$D$4:$E$34,2,FALSE)</f>
        <v>1.8770433565835465</v>
      </c>
      <c r="GE26" s="67">
        <f>VLOOKUP(LEFT(GE11,4)*1,VOM!$D$4:$E$34,2,FALSE)</f>
        <v>1.8770433565835465</v>
      </c>
      <c r="GF26" s="67">
        <f>VLOOKUP(LEFT(GF11,4)*1,VOM!$D$4:$E$34,2,FALSE)</f>
        <v>1.8770433565835465</v>
      </c>
      <c r="GG26" s="67">
        <f>VLOOKUP(LEFT(GG11,4)*1,VOM!$D$4:$E$34,2,FALSE)</f>
        <v>1.8770433565835465</v>
      </c>
      <c r="GH26" s="67">
        <f>VLOOKUP(LEFT(GH11,4)*1,VOM!$D$4:$E$34,2,FALSE)</f>
        <v>1.8770433565835465</v>
      </c>
      <c r="GI26" s="67">
        <f>VLOOKUP(LEFT(GI11,4)*1,VOM!$D$4:$E$34,2,FALSE)</f>
        <v>1.8770433565835465</v>
      </c>
      <c r="GJ26" s="67">
        <f>VLOOKUP(LEFT(GJ11,4)*1,VOM!$D$4:$E$34,2,FALSE)</f>
        <v>1.8770433565835465</v>
      </c>
      <c r="GK26" s="67">
        <f>VLOOKUP(LEFT(GK11,4)*1,VOM!$D$4:$E$34,2,FALSE)</f>
        <v>1.8770433565835465</v>
      </c>
      <c r="GL26" s="67">
        <f>VLOOKUP(LEFT(GL11,4)*1,VOM!$D$4:$E$34,2,FALSE)</f>
        <v>1.8928920594094516</v>
      </c>
      <c r="GM26" s="67">
        <f>VLOOKUP(LEFT(GM11,4)*1,VOM!$D$4:$E$34,2,FALSE)</f>
        <v>1.8928920594094516</v>
      </c>
      <c r="GN26" s="67">
        <f>VLOOKUP(LEFT(GN11,4)*1,VOM!$D$4:$E$34,2,FALSE)</f>
        <v>1.8928920594094516</v>
      </c>
      <c r="GO26" s="67">
        <f>VLOOKUP(LEFT(GO11,4)*1,VOM!$D$4:$E$34,2,FALSE)</f>
        <v>1.8928920594094516</v>
      </c>
      <c r="GP26" s="67">
        <f>VLOOKUP(LEFT(GP11,4)*1,VOM!$D$4:$E$34,2,FALSE)</f>
        <v>1.8928920594094516</v>
      </c>
      <c r="GQ26" s="67">
        <f>VLOOKUP(LEFT(GQ11,4)*1,VOM!$D$4:$E$34,2,FALSE)</f>
        <v>1.8928920594094516</v>
      </c>
      <c r="GR26" s="67">
        <f>VLOOKUP(LEFT(GR11,4)*1,VOM!$D$4:$E$34,2,FALSE)</f>
        <v>1.8928920594094516</v>
      </c>
      <c r="GS26" s="67">
        <f>VLOOKUP(LEFT(GS11,4)*1,VOM!$D$4:$E$34,2,FALSE)</f>
        <v>1.8928920594094516</v>
      </c>
      <c r="GT26" s="67">
        <f>VLOOKUP(LEFT(GT11,4)*1,VOM!$D$4:$E$34,2,FALSE)</f>
        <v>1.8928920594094516</v>
      </c>
      <c r="GU26" s="67">
        <f>VLOOKUP(LEFT(GU11,4)*1,VOM!$D$4:$E$34,2,FALSE)</f>
        <v>1.8928920594094516</v>
      </c>
      <c r="GV26" s="67">
        <f>VLOOKUP(LEFT(GV11,4)*1,VOM!$D$4:$E$34,2,FALSE)</f>
        <v>1.8928920594094516</v>
      </c>
      <c r="GW26" s="67">
        <f>VLOOKUP(LEFT(GW11,4)*1,VOM!$D$4:$E$34,2,FALSE)</f>
        <v>1.8928920594094516</v>
      </c>
      <c r="GX26" s="67">
        <f>VLOOKUP(LEFT(GX11,4)*1,VOM!$D$4:$E$34,2,FALSE)</f>
        <v>1.9130743320897363</v>
      </c>
      <c r="GY26" s="67">
        <f>VLOOKUP(LEFT(GY11,4)*1,VOM!$D$4:$E$34,2,FALSE)</f>
        <v>1.9130743320897363</v>
      </c>
      <c r="GZ26" s="67">
        <f>VLOOKUP(LEFT(GZ11,4)*1,VOM!$D$4:$E$34,2,FALSE)</f>
        <v>1.9130743320897363</v>
      </c>
      <c r="HA26" s="67">
        <f>VLOOKUP(LEFT(HA11,4)*1,VOM!$D$4:$E$34,2,FALSE)</f>
        <v>1.9130743320897363</v>
      </c>
      <c r="HB26" s="67">
        <f>VLOOKUP(LEFT(HB11,4)*1,VOM!$D$4:$E$34,2,FALSE)</f>
        <v>1.9130743320897363</v>
      </c>
      <c r="HC26" s="67">
        <f>VLOOKUP(LEFT(HC11,4)*1,VOM!$D$4:$E$34,2,FALSE)</f>
        <v>1.9130743320897363</v>
      </c>
      <c r="HD26" s="67">
        <f>VLOOKUP(LEFT(HD11,4)*1,VOM!$D$4:$E$34,2,FALSE)</f>
        <v>1.9130743320897363</v>
      </c>
      <c r="HE26" s="67">
        <f>VLOOKUP(LEFT(HE11,4)*1,VOM!$D$4:$E$34,2,FALSE)</f>
        <v>1.9130743320897363</v>
      </c>
      <c r="HF26" s="67">
        <f>VLOOKUP(LEFT(HF11,4)*1,VOM!$D$4:$E$34,2,FALSE)</f>
        <v>1.9130743320897363</v>
      </c>
      <c r="HG26" s="67">
        <f>VLOOKUP(LEFT(HG11,4)*1,VOM!$D$4:$E$34,2,FALSE)</f>
        <v>1.9130743320897363</v>
      </c>
      <c r="HH26" s="67">
        <f>VLOOKUP(LEFT(HH11,4)*1,VOM!$D$4:$E$34,2,FALSE)</f>
        <v>1.9130743320897363</v>
      </c>
      <c r="HI26" s="67">
        <f>VLOOKUP(LEFT(HI11,4)*1,VOM!$D$4:$E$34,2,FALSE)</f>
        <v>1.9130743320897363</v>
      </c>
      <c r="HJ26" s="67">
        <f>VLOOKUP(LEFT(HJ11,4)*1,VOM!$D$4:$E$34,2,FALSE)</f>
        <v>1.9217364309617389</v>
      </c>
      <c r="HK26" s="67">
        <f>VLOOKUP(LEFT(HK11,4)*1,VOM!$D$4:$E$34,2,FALSE)</f>
        <v>1.9217364309617389</v>
      </c>
      <c r="HL26" s="67">
        <f>VLOOKUP(LEFT(HL11,4)*1,VOM!$D$4:$E$34,2,FALSE)</f>
        <v>1.9217364309617389</v>
      </c>
      <c r="HM26" s="67">
        <f>VLOOKUP(LEFT(HM11,4)*1,VOM!$D$4:$E$34,2,FALSE)</f>
        <v>1.9217364309617389</v>
      </c>
      <c r="HN26" s="67">
        <f>VLOOKUP(LEFT(HN11,4)*1,VOM!$D$4:$E$34,2,FALSE)</f>
        <v>1.9217364309617389</v>
      </c>
      <c r="HO26" s="67">
        <f>VLOOKUP(LEFT(HO11,4)*1,VOM!$D$4:$E$34,2,FALSE)</f>
        <v>1.9217364309617389</v>
      </c>
      <c r="HP26" s="67">
        <f>VLOOKUP(LEFT(HP11,4)*1,VOM!$D$4:$E$34,2,FALSE)</f>
        <v>1.9217364309617389</v>
      </c>
      <c r="HQ26" s="67">
        <f>VLOOKUP(LEFT(HQ11,4)*1,VOM!$D$4:$E$34,2,FALSE)</f>
        <v>1.9217364309617389</v>
      </c>
      <c r="HR26" s="67">
        <f>VLOOKUP(LEFT(HR11,4)*1,VOM!$D$4:$E$34,2,FALSE)</f>
        <v>1.9217364309617389</v>
      </c>
      <c r="HS26" s="67">
        <f>VLOOKUP(LEFT(HS11,4)*1,VOM!$D$4:$E$34,2,FALSE)</f>
        <v>1.9217364309617389</v>
      </c>
      <c r="HT26" s="67">
        <f>VLOOKUP(LEFT(HT11,4)*1,VOM!$D$4:$E$34,2,FALSE)</f>
        <v>1.9217364309617389</v>
      </c>
      <c r="HU26" s="67">
        <f>VLOOKUP(LEFT(HU11,4)*1,VOM!$D$4:$E$34,2,FALSE)</f>
        <v>1.9217364309617389</v>
      </c>
      <c r="HV26" s="67">
        <f>VLOOKUP(LEFT(HV11,4)*1,VOM!$D$4:$E$34,2,FALSE)</f>
        <v>1.9385798019628484</v>
      </c>
      <c r="HW26" s="67">
        <f>VLOOKUP(LEFT(HW11,4)*1,VOM!$D$4:$E$34,2,FALSE)</f>
        <v>1.9385798019628484</v>
      </c>
      <c r="HX26" s="67">
        <f>VLOOKUP(LEFT(HX11,4)*1,VOM!$D$4:$E$34,2,FALSE)</f>
        <v>1.9385798019628484</v>
      </c>
      <c r="HY26" s="67">
        <f>VLOOKUP(LEFT(HY11,4)*1,VOM!$D$4:$E$34,2,FALSE)</f>
        <v>1.9385798019628484</v>
      </c>
      <c r="HZ26" s="67">
        <f>VLOOKUP(LEFT(HZ11,4)*1,VOM!$D$4:$E$34,2,FALSE)</f>
        <v>1.9385798019628484</v>
      </c>
      <c r="IA26" s="67">
        <f>VLOOKUP(LEFT(IA11,4)*1,VOM!$D$4:$E$34,2,FALSE)</f>
        <v>1.9385798019628484</v>
      </c>
      <c r="IB26" s="67">
        <f>VLOOKUP(LEFT(IB11,4)*1,VOM!$D$4:$E$34,2,FALSE)</f>
        <v>1.9385798019628484</v>
      </c>
      <c r="IC26" s="67">
        <f>VLOOKUP(LEFT(IC11,4)*1,VOM!$D$4:$E$34,2,FALSE)</f>
        <v>1.9385798019628484</v>
      </c>
      <c r="ID26" s="67">
        <f>VLOOKUP(LEFT(ID11,4)*1,VOM!$D$4:$E$34,2,FALSE)</f>
        <v>1.9385798019628484</v>
      </c>
      <c r="IE26" s="67">
        <f>VLOOKUP(LEFT(IE11,4)*1,VOM!$D$4:$E$34,2,FALSE)</f>
        <v>1.9385798019628484</v>
      </c>
      <c r="IF26" s="67">
        <f>VLOOKUP(LEFT(IF11,4)*1,VOM!$D$4:$E$34,2,FALSE)</f>
        <v>1.9385798019628484</v>
      </c>
      <c r="IG26" s="67">
        <f>VLOOKUP(LEFT(IG11,4)*1,VOM!$D$4:$E$34,2,FALSE)</f>
        <v>1.9385798019628484</v>
      </c>
      <c r="IH26" s="67">
        <f>VLOOKUP(LEFT(IH11,4)*1,VOM!$D$4:$E$34,2,FALSE)</f>
        <v>1.9718410881779533</v>
      </c>
      <c r="II26" s="67">
        <f>VLOOKUP(LEFT(II11,4)*1,VOM!$D$4:$E$34,2,FALSE)</f>
        <v>1.9718410881779533</v>
      </c>
      <c r="IJ26" s="67">
        <f>VLOOKUP(LEFT(IJ11,4)*1,VOM!$D$4:$E$34,2,FALSE)</f>
        <v>1.9718410881779533</v>
      </c>
      <c r="IK26" s="67">
        <f>VLOOKUP(LEFT(IK11,4)*1,VOM!$D$4:$E$34,2,FALSE)</f>
        <v>1.9718410881779533</v>
      </c>
      <c r="IL26" s="67">
        <f>VLOOKUP(LEFT(IL11,4)*1,VOM!$D$4:$E$34,2,FALSE)</f>
        <v>1.9718410881779533</v>
      </c>
      <c r="IM26" s="67">
        <f>VLOOKUP(LEFT(IM11,4)*1,VOM!$D$4:$E$34,2,FALSE)</f>
        <v>1.9718410881779533</v>
      </c>
      <c r="IN26" s="67">
        <f>VLOOKUP(LEFT(IN11,4)*1,VOM!$D$4:$E$34,2,FALSE)</f>
        <v>1.9718410881779533</v>
      </c>
      <c r="IO26" s="67">
        <f>VLOOKUP(LEFT(IO11,4)*1,VOM!$D$4:$E$34,2,FALSE)</f>
        <v>1.9718410881779533</v>
      </c>
      <c r="IP26" s="67">
        <f>VLOOKUP(LEFT(IP11,4)*1,VOM!$D$4:$E$34,2,FALSE)</f>
        <v>1.9718410881779533</v>
      </c>
      <c r="IQ26" s="67">
        <f>VLOOKUP(LEFT(IQ11,4)*1,VOM!$D$4:$E$34,2,FALSE)</f>
        <v>1.9718410881779533</v>
      </c>
      <c r="IR26" s="67">
        <f>VLOOKUP(LEFT(IR11,4)*1,VOM!$D$4:$E$34,2,FALSE)</f>
        <v>1.9718410881779533</v>
      </c>
      <c r="IS26" s="67">
        <f>VLOOKUP(LEFT(IS11,4)*1,VOM!$D$4:$E$34,2,FALSE)</f>
        <v>1.9718410881779533</v>
      </c>
      <c r="IT26" s="67">
        <f>VLOOKUP(LEFT(IT11,4)*1,VOM!$D$4:$E$34,2,FALSE)</f>
        <v>1.9964370175973292</v>
      </c>
      <c r="IU26" s="67">
        <f>VLOOKUP(LEFT(IU11,4)*1,VOM!$D$4:$E$34,2,FALSE)</f>
        <v>1.9964370175973292</v>
      </c>
      <c r="IV26" s="67">
        <f>VLOOKUP(LEFT(IV11,4)*1,VOM!$D$4:$E$34,2,FALSE)</f>
        <v>1.9964370175973292</v>
      </c>
      <c r="IW26" s="67">
        <f>VLOOKUP(LEFT(IW11,4)*1,VOM!$D$4:$E$34,2,FALSE)</f>
        <v>1.9964370175973292</v>
      </c>
      <c r="IX26" s="67">
        <f>VLOOKUP(LEFT(IX11,4)*1,VOM!$D$4:$E$34,2,FALSE)</f>
        <v>1.9964370175973292</v>
      </c>
      <c r="IY26" s="67">
        <f>VLOOKUP(LEFT(IY11,4)*1,VOM!$D$4:$E$34,2,FALSE)</f>
        <v>1.9964370175973292</v>
      </c>
      <c r="IZ26" s="67">
        <f>VLOOKUP(LEFT(IZ11,4)*1,VOM!$D$4:$E$34,2,FALSE)</f>
        <v>1.9964370175973292</v>
      </c>
      <c r="JA26" s="67">
        <f>VLOOKUP(LEFT(JA11,4)*1,VOM!$D$4:$E$34,2,FALSE)</f>
        <v>1.9964370175973292</v>
      </c>
      <c r="JB26" s="67">
        <f>VLOOKUP(LEFT(JB11,4)*1,VOM!$D$4:$E$34,2,FALSE)</f>
        <v>1.9964370175973292</v>
      </c>
      <c r="JC26" s="67">
        <f>VLOOKUP(LEFT(JC11,4)*1,VOM!$D$4:$E$34,2,FALSE)</f>
        <v>1.9964370175973292</v>
      </c>
      <c r="JD26" s="67">
        <f>VLOOKUP(LEFT(JD11,4)*1,VOM!$D$4:$E$34,2,FALSE)</f>
        <v>1.9964370175973292</v>
      </c>
      <c r="JE26" s="67">
        <f>VLOOKUP(LEFT(JE11,4)*1,VOM!$D$4:$E$34,2,FALSE)</f>
        <v>1.9964370175973292</v>
      </c>
      <c r="JF26" s="67">
        <f>VLOOKUP(LEFT(JF11,4)*1,VOM!$D$4:$E$34,2,FALSE)</f>
        <v>2.0210059344748625</v>
      </c>
      <c r="JG26" s="67">
        <f>VLOOKUP(LEFT(JG11,4)*1,VOM!$D$4:$E$34,2,FALSE)</f>
        <v>2.0210059344748625</v>
      </c>
      <c r="JH26" s="67">
        <f>VLOOKUP(LEFT(JH11,4)*1,VOM!$D$4:$E$34,2,FALSE)</f>
        <v>2.0210059344748625</v>
      </c>
      <c r="JI26" s="67">
        <f>VLOOKUP(LEFT(JI11,4)*1,VOM!$D$4:$E$34,2,FALSE)</f>
        <v>2.0210059344748625</v>
      </c>
      <c r="JJ26" s="67">
        <f>VLOOKUP(LEFT(JJ11,4)*1,VOM!$D$4:$E$34,2,FALSE)</f>
        <v>2.0210059344748625</v>
      </c>
      <c r="JK26" s="67">
        <f>VLOOKUP(LEFT(JK11,4)*1,VOM!$D$4:$E$34,2,FALSE)</f>
        <v>2.0210059344748625</v>
      </c>
      <c r="JL26" s="67">
        <f>VLOOKUP(LEFT(JL11,4)*1,VOM!$D$4:$E$34,2,FALSE)</f>
        <v>2.0210059344748625</v>
      </c>
      <c r="JM26" s="67">
        <f>VLOOKUP(LEFT(JM11,4)*1,VOM!$D$4:$E$34,2,FALSE)</f>
        <v>2.0210059344748625</v>
      </c>
      <c r="JN26" s="67">
        <f>VLOOKUP(LEFT(JN11,4)*1,VOM!$D$4:$E$34,2,FALSE)</f>
        <v>2.0210059344748625</v>
      </c>
      <c r="JO26" s="67">
        <f>VLOOKUP(LEFT(JO11,4)*1,VOM!$D$4:$E$34,2,FALSE)</f>
        <v>2.0210059344748625</v>
      </c>
      <c r="JP26" s="67">
        <f>VLOOKUP(LEFT(JP11,4)*1,VOM!$D$4:$E$34,2,FALSE)</f>
        <v>2.0210059344748625</v>
      </c>
      <c r="JQ26" s="67">
        <f>VLOOKUP(LEFT(JQ11,4)*1,VOM!$D$4:$E$34,2,FALSE)</f>
        <v>2.0210059344748625</v>
      </c>
      <c r="JR26" s="2">
        <f>VLOOKUP(LEFT(JR11,4)*1,VOM!$D$4:$E$34,2,FALSE)</f>
        <v>2.0210059344748625</v>
      </c>
      <c r="JS26" s="2">
        <f>VLOOKUP(LEFT(JS11,4)*1,VOM!$D$4:$E$34,2,FALSE)</f>
        <v>2.0210059344748625</v>
      </c>
      <c r="JT26" s="2">
        <f>VLOOKUP(LEFT(JT11,4)*1,VOM!$D$4:$E$34,2,FALSE)</f>
        <v>2.0210059344748625</v>
      </c>
      <c r="JU26" s="2">
        <f>VLOOKUP(LEFT(JU11,4)*1,VOM!$D$4:$E$34,2,FALSE)</f>
        <v>2.0210059344748625</v>
      </c>
      <c r="JV26" s="2">
        <f>VLOOKUP(LEFT(JV11,4)*1,VOM!$D$4:$E$34,2,FALSE)</f>
        <v>2.0210059344748625</v>
      </c>
      <c r="JW26" s="2">
        <f>VLOOKUP(LEFT(JW11,4)*1,VOM!$D$4:$E$34,2,FALSE)</f>
        <v>2.0210059344748625</v>
      </c>
      <c r="JX26" s="2">
        <f>VLOOKUP(LEFT(JX11,4)*1,VOM!$D$4:$E$34,2,FALSE)</f>
        <v>2.0210059344748625</v>
      </c>
      <c r="JY26" s="2">
        <f>VLOOKUP(LEFT(JY11,4)*1,VOM!$D$4:$E$34,2,FALSE)</f>
        <v>2.0210059344748625</v>
      </c>
      <c r="JZ26" s="2">
        <f>VLOOKUP(LEFT(JZ11,4)*1,VOM!$D$4:$E$34,2,FALSE)</f>
        <v>2.0210059344748625</v>
      </c>
      <c r="KA26" s="2">
        <f>VLOOKUP(LEFT(KA11,4)*1,VOM!$D$4:$E$34,2,FALSE)</f>
        <v>2.0210059344748625</v>
      </c>
      <c r="KB26" s="2">
        <f>VLOOKUP(LEFT(KB11,4)*1,VOM!$D$4:$E$34,2,FALSE)</f>
        <v>2.0210059344748625</v>
      </c>
      <c r="KC26" s="2">
        <f>VLOOKUP(LEFT(KC11,4)*1,VOM!$D$4:$E$34,2,FALSE)</f>
        <v>2.0210059344748625</v>
      </c>
      <c r="KD26" s="2">
        <f>VLOOKUP(LEFT(KD11,4)*1,VOM!$D$4:$E$34,2,FALSE)</f>
        <v>2.0344113697316453</v>
      </c>
      <c r="KE26" s="2">
        <f>VLOOKUP(LEFT(KE11,4)*1,VOM!$D$4:$E$34,2,FALSE)</f>
        <v>2.0344113697316453</v>
      </c>
      <c r="KF26" s="2">
        <f>VLOOKUP(LEFT(KF11,4)*1,VOM!$D$4:$E$34,2,FALSE)</f>
        <v>2.0344113697316453</v>
      </c>
      <c r="KG26" s="2">
        <f>VLOOKUP(LEFT(KG11,4)*1,VOM!$D$4:$E$34,2,FALSE)</f>
        <v>2.0344113697316453</v>
      </c>
      <c r="KH26" s="2">
        <f>VLOOKUP(LEFT(KH11,4)*1,VOM!$D$4:$E$34,2,FALSE)</f>
        <v>2.0344113697316453</v>
      </c>
      <c r="KI26" s="2">
        <f>VLOOKUP(LEFT(KI11,4)*1,VOM!$D$4:$E$34,2,FALSE)</f>
        <v>2.0344113697316453</v>
      </c>
      <c r="KJ26" s="2">
        <f>VLOOKUP(LEFT(KJ11,4)*1,VOM!$D$4:$E$34,2,FALSE)</f>
        <v>2.0344113697316453</v>
      </c>
      <c r="KK26" s="2">
        <f>VLOOKUP(LEFT(KK11,4)*1,VOM!$D$4:$E$34,2,FALSE)</f>
        <v>2.0344113697316453</v>
      </c>
      <c r="KL26" s="2">
        <f>VLOOKUP(LEFT(KL11,4)*1,VOM!$D$4:$E$34,2,FALSE)</f>
        <v>2.0344113697316453</v>
      </c>
      <c r="KM26" s="2">
        <f>VLOOKUP(LEFT(KM11,4)*1,VOM!$D$4:$E$34,2,FALSE)</f>
        <v>2.0344113697316453</v>
      </c>
      <c r="KN26" s="2">
        <f>VLOOKUP(LEFT(KN11,4)*1,VOM!$D$4:$E$34,2,FALSE)</f>
        <v>2.0344113697316453</v>
      </c>
      <c r="KO26" s="2">
        <f>VLOOKUP(LEFT(KO11,4)*1,VOM!$D$4:$E$34,2,FALSE)</f>
        <v>2.0344113697316453</v>
      </c>
      <c r="KP26" s="2">
        <f>VLOOKUP(LEFT(KP11,4)*1,VOM!$D$4:$E$34,2,FALSE)</f>
        <v>2.0611474274370174</v>
      </c>
      <c r="KQ26" s="2">
        <f>VLOOKUP(LEFT(KQ11,4)*1,VOM!$D$4:$E$34,2,FALSE)</f>
        <v>2.0611474274370174</v>
      </c>
      <c r="KR26" s="2">
        <f>VLOOKUP(LEFT(KR11,4)*1,VOM!$D$4:$E$34,2,FALSE)</f>
        <v>2.0611474274370174</v>
      </c>
      <c r="KS26" s="2">
        <f>VLOOKUP(LEFT(KS11,4)*1,VOM!$D$4:$E$34,2,FALSE)</f>
        <v>2.0611474274370174</v>
      </c>
      <c r="KT26" s="2">
        <f>VLOOKUP(LEFT(KT11,4)*1,VOM!$D$4:$E$34,2,FALSE)</f>
        <v>2.0611474274370174</v>
      </c>
      <c r="KU26" s="2">
        <f>VLOOKUP(LEFT(KU11,4)*1,VOM!$D$4:$E$34,2,FALSE)</f>
        <v>2.0611474274370174</v>
      </c>
      <c r="KV26" s="2">
        <f>VLOOKUP(LEFT(KV11,4)*1,VOM!$D$4:$E$34,2,FALSE)</f>
        <v>2.0611474274370174</v>
      </c>
      <c r="KW26" s="2">
        <f>VLOOKUP(LEFT(KW11,4)*1,VOM!$D$4:$E$34,2,FALSE)</f>
        <v>2.0611474274370174</v>
      </c>
      <c r="KX26" s="2">
        <f>VLOOKUP(LEFT(KX11,4)*1,VOM!$D$4:$E$34,2,FALSE)</f>
        <v>2.0611474274370174</v>
      </c>
      <c r="KY26" s="2">
        <f>VLOOKUP(LEFT(KY11,4)*1,VOM!$D$4:$E$34,2,FALSE)</f>
        <v>2.0611474274370174</v>
      </c>
      <c r="KZ26" s="2">
        <f>VLOOKUP(LEFT(KZ11,4)*1,VOM!$D$4:$E$34,2,FALSE)</f>
        <v>2.0611474274370174</v>
      </c>
      <c r="LA26" s="2">
        <f>VLOOKUP(LEFT(LA11,4)*1,VOM!$D$4:$E$34,2,FALSE)</f>
        <v>2.0611474274370174</v>
      </c>
      <c r="LB26" s="2">
        <f>VLOOKUP(LEFT(LB11,4)*1,VOM!$D$4:$E$34,2,FALSE)</f>
        <v>2.0955537270435376</v>
      </c>
      <c r="LC26" s="2">
        <f>VLOOKUP(LEFT(LC11,4)*1,VOM!$D$4:$E$34,2,FALSE)</f>
        <v>2.0955537270435376</v>
      </c>
      <c r="LD26" s="2">
        <f>VLOOKUP(LEFT(LD11,4)*1,VOM!$D$4:$E$34,2,FALSE)</f>
        <v>2.0955537270435376</v>
      </c>
      <c r="LE26" s="2">
        <f>VLOOKUP(LEFT(LE11,4)*1,VOM!$D$4:$E$34,2,FALSE)</f>
        <v>2.0955537270435376</v>
      </c>
      <c r="LF26" s="2">
        <f>VLOOKUP(LEFT(LF11,4)*1,VOM!$D$4:$E$34,2,FALSE)</f>
        <v>2.0955537270435376</v>
      </c>
      <c r="LG26" s="2">
        <f>VLOOKUP(LEFT(LG11,4)*1,VOM!$D$4:$E$34,2,FALSE)</f>
        <v>2.0955537270435376</v>
      </c>
      <c r="LH26" s="2">
        <f>VLOOKUP(LEFT(LH11,4)*1,VOM!$D$4:$E$34,2,FALSE)</f>
        <v>2.0955537270435376</v>
      </c>
      <c r="LI26" s="2">
        <f>VLOOKUP(LEFT(LI11,4)*1,VOM!$D$4:$E$34,2,FALSE)</f>
        <v>2.0955537270435376</v>
      </c>
      <c r="LJ26" s="2">
        <f>VLOOKUP(LEFT(LJ11,4)*1,VOM!$D$4:$E$34,2,FALSE)</f>
        <v>2.0955537270435376</v>
      </c>
      <c r="LK26" s="2">
        <f>VLOOKUP(LEFT(LK11,4)*1,VOM!$D$4:$E$34,2,FALSE)</f>
        <v>2.0955537270435376</v>
      </c>
      <c r="LL26" s="2">
        <f>VLOOKUP(LEFT(LL11,4)*1,VOM!$D$4:$E$34,2,FALSE)</f>
        <v>2.0955537270435376</v>
      </c>
      <c r="LM26" s="2">
        <f>VLOOKUP(LEFT(LM11,4)*1,VOM!$D$4:$E$34,2,FALSE)</f>
        <v>2.0955537270435376</v>
      </c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 t="e">
        <f>VLOOKUP(LEFT(NV11,4)*1,VOM!$D$4:$E$34,2,FALSE)</f>
        <v>#N/A</v>
      </c>
      <c r="NW26" s="2" t="e">
        <f>VLOOKUP(LEFT(NW11,4)*1,VOM!$D$4:$E$34,2,FALSE)</f>
        <v>#N/A</v>
      </c>
      <c r="NX26" s="2" t="e">
        <f>VLOOKUP(LEFT(NX11,4)*1,VOM!$D$4:$E$34,2,FALSE)</f>
        <v>#N/A</v>
      </c>
      <c r="NY26" s="2" t="e">
        <f>VLOOKUP(LEFT(NY11,4)*1,VOM!$D$4:$E$34,2,FALSE)</f>
        <v>#N/A</v>
      </c>
      <c r="NZ26" s="2" t="e">
        <f>VLOOKUP(LEFT(NZ11,4)*1,VOM!$D$4:$E$34,2,FALSE)</f>
        <v>#N/A</v>
      </c>
      <c r="OA26" s="2" t="e">
        <f>VLOOKUP(LEFT(OA11,4)*1,VOM!$D$4:$E$34,2,FALSE)</f>
        <v>#N/A</v>
      </c>
      <c r="OB26" s="2" t="e">
        <f>VLOOKUP(LEFT(OB11,4)*1,VOM!$D$4:$E$34,2,FALSE)</f>
        <v>#N/A</v>
      </c>
      <c r="OC26" s="2" t="e">
        <f>VLOOKUP(LEFT(OC11,4)*1,VOM!$D$4:$E$34,2,FALSE)</f>
        <v>#N/A</v>
      </c>
      <c r="OD26" s="2" t="e">
        <f>VLOOKUP(LEFT(OD11,4)*1,VOM!$D$4:$E$34,2,FALSE)</f>
        <v>#N/A</v>
      </c>
      <c r="OE26" s="2" t="e">
        <f>VLOOKUP(LEFT(OE11,4)*1,VOM!$D$4:$E$34,2,FALSE)</f>
        <v>#N/A</v>
      </c>
      <c r="OF26" s="2" t="e">
        <f>VLOOKUP(LEFT(OF11,4)*1,VOM!$D$4:$E$34,2,FALSE)</f>
        <v>#N/A</v>
      </c>
      <c r="OG26" s="2" t="e">
        <f>VLOOKUP(LEFT(OG11,4)*1,VOM!$D$4:$E$34,2,FALSE)</f>
        <v>#N/A</v>
      </c>
      <c r="OH26" s="67">
        <f>VLOOKUP(LEFT(OH11,4)*1,VOM!$D$4:$E$34,2,FALSE)</f>
        <v>1.429684326606155</v>
      </c>
      <c r="OI26" s="67">
        <f>VLOOKUP(LEFT(OI11,4)*1,VOM!$D$4:$E$34,2,FALSE)</f>
        <v>1.429684326606155</v>
      </c>
      <c r="OJ26" s="67">
        <f>VLOOKUP(LEFT(OJ11,4)*1,VOM!$D$4:$E$34,2,FALSE)</f>
        <v>1.429684326606155</v>
      </c>
      <c r="OK26" s="67">
        <f>VLOOKUP(LEFT(OK11,4)*1,VOM!$D$4:$E$34,2,FALSE)</f>
        <v>1.429684326606155</v>
      </c>
      <c r="OL26" s="67">
        <f>VLOOKUP(LEFT(OL11,4)*1,VOM!$D$4:$E$34,2,FALSE)</f>
        <v>1.429684326606155</v>
      </c>
      <c r="OM26" s="67">
        <f>VLOOKUP(LEFT(OM11,4)*1,VOM!$D$4:$E$34,2,FALSE)</f>
        <v>1.429684326606155</v>
      </c>
      <c r="ON26" s="67">
        <f>VLOOKUP(LEFT(ON11,4)*1,VOM!$D$4:$E$34,2,FALSE)</f>
        <v>1.429684326606155</v>
      </c>
      <c r="OO26" s="67">
        <f>VLOOKUP(LEFT(OO11,4)*1,VOM!$D$4:$E$34,2,FALSE)</f>
        <v>1.429684326606155</v>
      </c>
      <c r="OP26" s="67">
        <f>VLOOKUP(LEFT(OP11,4)*1,VOM!$D$4:$E$34,2,FALSE)</f>
        <v>1.429684326606155</v>
      </c>
      <c r="OQ26" s="67">
        <f>VLOOKUP(LEFT(OQ11,4)*1,VOM!$D$4:$E$34,2,FALSE)</f>
        <v>1.429684326606155</v>
      </c>
      <c r="OR26" s="67">
        <f>VLOOKUP(LEFT(OR11,4)*1,VOM!$D$4:$E$34,2,FALSE)</f>
        <v>1.429684326606155</v>
      </c>
      <c r="OS26" s="67">
        <f>VLOOKUP(LEFT(OS11,4)*1,VOM!$D$4:$E$34,2,FALSE)</f>
        <v>1.429684326606155</v>
      </c>
      <c r="OT26" s="67">
        <f>VLOOKUP(LEFT(OT11,4)*1,VOM!$D$4:$E$34,2,FALSE)</f>
        <v>1.4859941856211281</v>
      </c>
      <c r="OU26" s="67">
        <f>VLOOKUP(LEFT(OU11,4)*1,VOM!$D$4:$E$34,2,FALSE)</f>
        <v>1.4859941856211281</v>
      </c>
      <c r="OV26" s="67">
        <f>VLOOKUP(LEFT(OV11,4)*1,VOM!$D$4:$E$34,2,FALSE)</f>
        <v>1.4859941856211281</v>
      </c>
      <c r="OW26" s="67">
        <f>VLOOKUP(LEFT(OW11,4)*1,VOM!$D$4:$E$34,2,FALSE)</f>
        <v>1.4859941856211281</v>
      </c>
      <c r="OX26" s="67">
        <f>VLOOKUP(LEFT(OX11,4)*1,VOM!$D$4:$E$34,2,FALSE)</f>
        <v>1.4859941856211281</v>
      </c>
      <c r="OY26" s="67">
        <f>VLOOKUP(LEFT(OY11,4)*1,VOM!$D$4:$E$34,2,FALSE)</f>
        <v>1.4859941856211281</v>
      </c>
      <c r="OZ26" s="67">
        <f>VLOOKUP(LEFT(OZ11,4)*1,VOM!$D$4:$E$34,2,FALSE)</f>
        <v>1.4859941856211281</v>
      </c>
      <c r="PA26" s="67">
        <f>VLOOKUP(LEFT(PA11,4)*1,VOM!$D$4:$E$34,2,FALSE)</f>
        <v>1.4859941856211281</v>
      </c>
      <c r="PB26" s="67">
        <f>VLOOKUP(LEFT(PB11,4)*1,VOM!$D$4:$E$34,2,FALSE)</f>
        <v>1.4859941856211281</v>
      </c>
      <c r="PC26" s="67">
        <f>VLOOKUP(LEFT(PC11,4)*1,VOM!$D$4:$E$34,2,FALSE)</f>
        <v>1.4859941856211281</v>
      </c>
      <c r="PD26" s="67">
        <f>VLOOKUP(LEFT(PD11,4)*1,VOM!$D$4:$E$34,2,FALSE)</f>
        <v>1.4859941856211281</v>
      </c>
      <c r="PE26" s="67">
        <f>VLOOKUP(LEFT(PE11,4)*1,VOM!$D$4:$E$34,2,FALSE)</f>
        <v>1.4859941856211281</v>
      </c>
      <c r="PF26" s="67">
        <f>VLOOKUP(LEFT(PF11,4)*1,VOM!$D$4:$E$34,2,FALSE)</f>
        <v>1.5366745233663841</v>
      </c>
      <c r="PG26" s="67">
        <f>VLOOKUP(LEFT(PG11,4)*1,VOM!$D$4:$E$34,2,FALSE)</f>
        <v>1.5366745233663841</v>
      </c>
      <c r="PH26" s="67">
        <f>VLOOKUP(LEFT(PH11,4)*1,VOM!$D$4:$E$34,2,FALSE)</f>
        <v>1.5366745233663841</v>
      </c>
      <c r="PI26" s="67">
        <f>VLOOKUP(LEFT(PI11,4)*1,VOM!$D$4:$E$34,2,FALSE)</f>
        <v>1.5366745233663841</v>
      </c>
      <c r="PJ26" s="67">
        <f>VLOOKUP(LEFT(PJ11,4)*1,VOM!$D$4:$E$34,2,FALSE)</f>
        <v>1.5366745233663841</v>
      </c>
      <c r="PK26" s="67">
        <f>VLOOKUP(LEFT(PK11,4)*1,VOM!$D$4:$E$34,2,FALSE)</f>
        <v>1.5366745233663841</v>
      </c>
      <c r="PL26" s="67">
        <f>VLOOKUP(LEFT(PL11,4)*1,VOM!$D$4:$E$34,2,FALSE)</f>
        <v>1.5366745233663841</v>
      </c>
      <c r="PM26" s="67">
        <f>VLOOKUP(LEFT(PM11,4)*1,VOM!$D$4:$E$34,2,FALSE)</f>
        <v>1.5366745233663841</v>
      </c>
      <c r="PN26" s="67">
        <f>VLOOKUP(LEFT(PN11,4)*1,VOM!$D$4:$E$34,2,FALSE)</f>
        <v>1.5366745233663841</v>
      </c>
      <c r="PO26" s="67">
        <f>VLOOKUP(LEFT(PO11,4)*1,VOM!$D$4:$E$34,2,FALSE)</f>
        <v>1.5366745233663841</v>
      </c>
      <c r="PP26" s="67">
        <f>VLOOKUP(LEFT(PP11,4)*1,VOM!$D$4:$E$34,2,FALSE)</f>
        <v>1.5366745233663841</v>
      </c>
      <c r="PQ26" s="67">
        <f>VLOOKUP(LEFT(PQ11,4)*1,VOM!$D$4:$E$34,2,FALSE)</f>
        <v>1.5366745233663841</v>
      </c>
      <c r="PR26" s="67">
        <f>VLOOKUP(LEFT(PR11,4)*1,VOM!$D$4:$E$34,2,FALSE)</f>
        <v>1.588538183642386</v>
      </c>
      <c r="PS26" s="67">
        <f>VLOOKUP(LEFT(PS11,4)*1,VOM!$D$4:$E$34,2,FALSE)</f>
        <v>1.588538183642386</v>
      </c>
      <c r="PT26" s="67">
        <f>VLOOKUP(LEFT(PT11,4)*1,VOM!$D$4:$E$34,2,FALSE)</f>
        <v>1.588538183642386</v>
      </c>
      <c r="PU26" s="67">
        <f>VLOOKUP(LEFT(PU11,4)*1,VOM!$D$4:$E$34,2,FALSE)</f>
        <v>1.588538183642386</v>
      </c>
      <c r="PV26" s="67">
        <f>VLOOKUP(LEFT(PV11,4)*1,VOM!$D$4:$E$34,2,FALSE)</f>
        <v>1.588538183642386</v>
      </c>
      <c r="PW26" s="67">
        <f>VLOOKUP(LEFT(PW11,4)*1,VOM!$D$4:$E$34,2,FALSE)</f>
        <v>1.588538183642386</v>
      </c>
      <c r="PX26" s="67">
        <f>VLOOKUP(LEFT(PX11,4)*1,VOM!$D$4:$E$34,2,FALSE)</f>
        <v>1.588538183642386</v>
      </c>
      <c r="PY26" s="67">
        <f>VLOOKUP(LEFT(PY11,4)*1,VOM!$D$4:$E$34,2,FALSE)</f>
        <v>1.588538183642386</v>
      </c>
      <c r="PZ26" s="67">
        <f>VLOOKUP(LEFT(PZ11,4)*1,VOM!$D$4:$E$34,2,FALSE)</f>
        <v>1.588538183642386</v>
      </c>
      <c r="QA26" s="67">
        <f>VLOOKUP(LEFT(QA11,4)*1,VOM!$D$4:$E$34,2,FALSE)</f>
        <v>1.588538183642386</v>
      </c>
      <c r="QB26" s="67">
        <f>VLOOKUP(LEFT(QB11,4)*1,VOM!$D$4:$E$34,2,FALSE)</f>
        <v>1.588538183642386</v>
      </c>
      <c r="QC26" s="67">
        <f>VLOOKUP(LEFT(QC11,4)*1,VOM!$D$4:$E$34,2,FALSE)</f>
        <v>1.588538183642386</v>
      </c>
      <c r="QD26" s="67">
        <f>VLOOKUP(LEFT(QD11,4)*1,VOM!$D$4:$E$34,2,FALSE)</f>
        <v>1.6449193801195769</v>
      </c>
      <c r="QE26" s="67">
        <f>VLOOKUP(LEFT(QE11,4)*1,VOM!$D$4:$E$34,2,FALSE)</f>
        <v>1.6449193801195769</v>
      </c>
      <c r="QF26" s="67">
        <f>VLOOKUP(LEFT(QF11,4)*1,VOM!$D$4:$E$34,2,FALSE)</f>
        <v>1.6449193801195769</v>
      </c>
      <c r="QG26" s="67">
        <f>VLOOKUP(LEFT(QG11,4)*1,VOM!$D$4:$E$34,2,FALSE)</f>
        <v>1.6449193801195769</v>
      </c>
      <c r="QH26" s="67">
        <f>VLOOKUP(LEFT(QH11,4)*1,VOM!$D$4:$E$34,2,FALSE)</f>
        <v>1.6449193801195769</v>
      </c>
      <c r="QI26" s="67">
        <f>VLOOKUP(LEFT(QI11,4)*1,VOM!$D$4:$E$34,2,FALSE)</f>
        <v>1.6449193801195769</v>
      </c>
      <c r="QJ26" s="67">
        <f>VLOOKUP(LEFT(QJ11,4)*1,VOM!$D$4:$E$34,2,FALSE)</f>
        <v>1.6449193801195769</v>
      </c>
      <c r="QK26" s="67">
        <f>VLOOKUP(LEFT(QK11,4)*1,VOM!$D$4:$E$34,2,FALSE)</f>
        <v>1.6449193801195769</v>
      </c>
      <c r="QL26" s="67">
        <f>VLOOKUP(LEFT(QL11,4)*1,VOM!$D$4:$E$34,2,FALSE)</f>
        <v>1.6449193801195769</v>
      </c>
      <c r="QM26" s="67">
        <f>VLOOKUP(LEFT(QM11,4)*1,VOM!$D$4:$E$34,2,FALSE)</f>
        <v>1.6449193801195769</v>
      </c>
      <c r="QN26" s="67">
        <f>VLOOKUP(LEFT(QN11,4)*1,VOM!$D$4:$E$34,2,FALSE)</f>
        <v>1.6449193801195769</v>
      </c>
      <c r="QO26" s="67">
        <f>VLOOKUP(LEFT(QO11,4)*1,VOM!$D$4:$E$34,2,FALSE)</f>
        <v>1.6449193801195769</v>
      </c>
      <c r="QP26" s="67">
        <f>VLOOKUP(LEFT(QP11,4)*1,VOM!$D$4:$E$34,2,FALSE)</f>
        <v>1.6966065911552806</v>
      </c>
      <c r="QQ26" s="67">
        <f>VLOOKUP(LEFT(QQ11,4)*1,VOM!$D$4:$E$34,2,FALSE)</f>
        <v>1.6966065911552806</v>
      </c>
      <c r="QR26" s="67">
        <f>VLOOKUP(LEFT(QR11,4)*1,VOM!$D$4:$E$34,2,FALSE)</f>
        <v>1.6966065911552806</v>
      </c>
      <c r="QS26" s="67">
        <f>VLOOKUP(LEFT(QS11,4)*1,VOM!$D$4:$E$34,2,FALSE)</f>
        <v>1.6966065911552806</v>
      </c>
      <c r="QT26" s="67">
        <f>VLOOKUP(LEFT(QT11,4)*1,VOM!$D$4:$E$34,2,FALSE)</f>
        <v>1.6966065911552806</v>
      </c>
      <c r="QU26" s="67">
        <f>VLOOKUP(LEFT(QU11,4)*1,VOM!$D$4:$E$34,2,FALSE)</f>
        <v>1.6966065911552806</v>
      </c>
      <c r="QV26" s="67">
        <f>VLOOKUP(LEFT(QV11,4)*1,VOM!$D$4:$E$34,2,FALSE)</f>
        <v>1.6966065911552806</v>
      </c>
      <c r="QW26" s="67">
        <f>VLOOKUP(LEFT(QW11,4)*1,VOM!$D$4:$E$34,2,FALSE)</f>
        <v>1.6966065911552806</v>
      </c>
      <c r="QX26" s="67">
        <f>VLOOKUP(LEFT(QX11,4)*1,VOM!$D$4:$E$34,2,FALSE)</f>
        <v>1.6966065911552806</v>
      </c>
      <c r="QY26" s="67">
        <f>VLOOKUP(LEFT(QY11,4)*1,VOM!$D$4:$E$34,2,FALSE)</f>
        <v>1.6966065911552806</v>
      </c>
      <c r="QZ26" s="67">
        <f>VLOOKUP(LEFT(QZ11,4)*1,VOM!$D$4:$E$34,2,FALSE)</f>
        <v>1.6966065911552806</v>
      </c>
      <c r="RA26" s="67">
        <f>VLOOKUP(LEFT(RA11,4)*1,VOM!$D$4:$E$34,2,FALSE)</f>
        <v>1.6966065911552806</v>
      </c>
      <c r="RB26" s="67">
        <f>VLOOKUP(LEFT(RB11,4)*1,VOM!$D$4:$E$34,2,FALSE)</f>
        <v>1.7562550905099399</v>
      </c>
      <c r="RC26" s="67">
        <f>VLOOKUP(LEFT(RC11,4)*1,VOM!$D$4:$E$34,2,FALSE)</f>
        <v>1.7562550905099399</v>
      </c>
      <c r="RD26" s="67">
        <f>VLOOKUP(LEFT(RD11,4)*1,VOM!$D$4:$E$34,2,FALSE)</f>
        <v>1.7562550905099399</v>
      </c>
      <c r="RE26" s="67">
        <f>VLOOKUP(LEFT(RE11,4)*1,VOM!$D$4:$E$34,2,FALSE)</f>
        <v>1.7562550905099399</v>
      </c>
      <c r="RF26" s="67">
        <f>VLOOKUP(LEFT(RF11,4)*1,VOM!$D$4:$E$34,2,FALSE)</f>
        <v>1.7562550905099399</v>
      </c>
      <c r="RG26" s="67">
        <f>VLOOKUP(LEFT(RG11,4)*1,VOM!$D$4:$E$34,2,FALSE)</f>
        <v>1.7562550905099399</v>
      </c>
      <c r="RH26" s="67">
        <f>VLOOKUP(LEFT(RH11,4)*1,VOM!$D$4:$E$34,2,FALSE)</f>
        <v>1.7562550905099399</v>
      </c>
      <c r="RI26" s="67">
        <f>VLOOKUP(LEFT(RI11,4)*1,VOM!$D$4:$E$34,2,FALSE)</f>
        <v>1.7562550905099399</v>
      </c>
      <c r="RJ26" s="67">
        <f>VLOOKUP(LEFT(RJ11,4)*1,VOM!$D$4:$E$34,2,FALSE)</f>
        <v>1.7562550905099399</v>
      </c>
      <c r="RK26" s="67">
        <f>VLOOKUP(LEFT(RK11,4)*1,VOM!$D$4:$E$34,2,FALSE)</f>
        <v>1.7562550905099399</v>
      </c>
      <c r="RL26" s="67">
        <f>VLOOKUP(LEFT(RL11,4)*1,VOM!$D$4:$E$34,2,FALSE)</f>
        <v>1.7562550905099399</v>
      </c>
      <c r="RM26" s="67">
        <f>VLOOKUP(LEFT(RM11,4)*1,VOM!$D$4:$E$34,2,FALSE)</f>
        <v>1.7562550905099399</v>
      </c>
      <c r="RN26" s="67">
        <f>VLOOKUP(LEFT(RN11,4)*1,VOM!$D$4:$E$34,2,FALSE)</f>
        <v>1.7761765957285269</v>
      </c>
      <c r="RO26" s="67">
        <f>VLOOKUP(LEFT(RO11,4)*1,VOM!$D$4:$E$34,2,FALSE)</f>
        <v>1.7761765957285269</v>
      </c>
      <c r="RP26" s="67">
        <f>VLOOKUP(LEFT(RP11,4)*1,VOM!$D$4:$E$34,2,FALSE)</f>
        <v>1.7761765957285269</v>
      </c>
      <c r="RQ26" s="67">
        <f>VLOOKUP(LEFT(RQ11,4)*1,VOM!$D$4:$E$34,2,FALSE)</f>
        <v>1.7761765957285269</v>
      </c>
      <c r="RR26" s="67">
        <f>VLOOKUP(LEFT(RR11,4)*1,VOM!$D$4:$E$34,2,FALSE)</f>
        <v>1.7761765957285269</v>
      </c>
      <c r="RS26" s="67">
        <f>VLOOKUP(LEFT(RS11,4)*1,VOM!$D$4:$E$34,2,FALSE)</f>
        <v>1.7761765957285269</v>
      </c>
      <c r="RT26" s="67">
        <f>VLOOKUP(LEFT(RT11,4)*1,VOM!$D$4:$E$34,2,FALSE)</f>
        <v>1.7761765957285269</v>
      </c>
      <c r="RU26" s="67">
        <f>VLOOKUP(LEFT(RU11,4)*1,VOM!$D$4:$E$34,2,FALSE)</f>
        <v>1.7761765957285269</v>
      </c>
      <c r="RV26" s="67">
        <f>VLOOKUP(LEFT(RV11,4)*1,VOM!$D$4:$E$34,2,FALSE)</f>
        <v>1.7761765957285269</v>
      </c>
      <c r="RW26" s="67">
        <f>VLOOKUP(LEFT(RW11,4)*1,VOM!$D$4:$E$34,2,FALSE)</f>
        <v>1.7761765957285269</v>
      </c>
      <c r="RX26" s="67">
        <f>VLOOKUP(LEFT(RX11,4)*1,VOM!$D$4:$E$34,2,FALSE)</f>
        <v>1.7761765957285269</v>
      </c>
      <c r="RY26" s="67">
        <f>VLOOKUP(LEFT(RY11,4)*1,VOM!$D$4:$E$34,2,FALSE)</f>
        <v>1.7761765957285269</v>
      </c>
      <c r="RZ26" s="67">
        <f>VLOOKUP(LEFT(RZ11,4)*1,VOM!$D$4:$E$34,2,FALSE)</f>
        <v>1.8034707023504237</v>
      </c>
      <c r="SA26" s="67">
        <f>VLOOKUP(LEFT(SA11,4)*1,VOM!$D$4:$E$34,2,FALSE)</f>
        <v>1.8034707023504237</v>
      </c>
      <c r="SB26" s="67">
        <f>VLOOKUP(LEFT(SB11,4)*1,VOM!$D$4:$E$34,2,FALSE)</f>
        <v>1.8034707023504237</v>
      </c>
      <c r="SC26" s="67">
        <f>VLOOKUP(LEFT(SC11,4)*1,VOM!$D$4:$E$34,2,FALSE)</f>
        <v>1.8034707023504237</v>
      </c>
      <c r="SD26" s="67">
        <f>VLOOKUP(LEFT(SD11,4)*1,VOM!$D$4:$E$34,2,FALSE)</f>
        <v>1.8034707023504237</v>
      </c>
      <c r="SE26" s="67">
        <f>VLOOKUP(LEFT(SE11,4)*1,VOM!$D$4:$E$34,2,FALSE)</f>
        <v>1.8034707023504237</v>
      </c>
      <c r="SF26" s="67">
        <f>VLOOKUP(LEFT(SF11,4)*1,VOM!$D$4:$E$34,2,FALSE)</f>
        <v>1.8034707023504237</v>
      </c>
      <c r="SG26" s="67">
        <f>VLOOKUP(LEFT(SG11,4)*1,VOM!$D$4:$E$34,2,FALSE)</f>
        <v>1.8034707023504237</v>
      </c>
      <c r="SH26" s="67">
        <f>VLOOKUP(LEFT(SH11,4)*1,VOM!$D$4:$E$34,2,FALSE)</f>
        <v>1.8034707023504237</v>
      </c>
      <c r="SI26" s="67">
        <f>VLOOKUP(LEFT(SI11,4)*1,VOM!$D$4:$E$34,2,FALSE)</f>
        <v>1.8034707023504237</v>
      </c>
      <c r="SJ26" s="67">
        <f>VLOOKUP(LEFT(SJ11,4)*1,VOM!$D$4:$E$34,2,FALSE)</f>
        <v>1.8034707023504237</v>
      </c>
      <c r="SK26" s="67">
        <f>VLOOKUP(LEFT(SK11,4)*1,VOM!$D$4:$E$34,2,FALSE)</f>
        <v>1.8034707023504237</v>
      </c>
      <c r="SL26" s="67">
        <f>VLOOKUP(LEFT(SL11,4)*1,VOM!$D$4:$E$34,2,FALSE)</f>
        <v>1.8250856215691011</v>
      </c>
      <c r="SM26" s="67">
        <f>VLOOKUP(LEFT(SM11,4)*1,VOM!$D$4:$E$34,2,FALSE)</f>
        <v>1.8250856215691011</v>
      </c>
      <c r="SN26" s="67">
        <f>VLOOKUP(LEFT(SN11,4)*1,VOM!$D$4:$E$34,2,FALSE)</f>
        <v>1.8250856215691011</v>
      </c>
      <c r="SO26" s="67">
        <f>VLOOKUP(LEFT(SO11,4)*1,VOM!$D$4:$E$34,2,FALSE)</f>
        <v>1.8250856215691011</v>
      </c>
      <c r="SP26" s="67">
        <f>VLOOKUP(LEFT(SP11,4)*1,VOM!$D$4:$E$34,2,FALSE)</f>
        <v>1.8250856215691011</v>
      </c>
      <c r="SQ26" s="67">
        <f>VLOOKUP(LEFT(SQ11,4)*1,VOM!$D$4:$E$34,2,FALSE)</f>
        <v>1.8250856215691011</v>
      </c>
      <c r="SR26" s="67">
        <f>VLOOKUP(LEFT(SR11,4)*1,VOM!$D$4:$E$34,2,FALSE)</f>
        <v>1.8250856215691011</v>
      </c>
      <c r="SS26" s="67">
        <f>VLOOKUP(LEFT(SS11,4)*1,VOM!$D$4:$E$34,2,FALSE)</f>
        <v>1.8250856215691011</v>
      </c>
      <c r="ST26" s="67">
        <f>VLOOKUP(LEFT(ST11,4)*1,VOM!$D$4:$E$34,2,FALSE)</f>
        <v>1.8250856215691011</v>
      </c>
      <c r="SU26" s="67">
        <f>VLOOKUP(LEFT(SU11,4)*1,VOM!$D$4:$E$34,2,FALSE)</f>
        <v>1.8250856215691011</v>
      </c>
      <c r="SV26" s="67">
        <f>VLOOKUP(LEFT(SV11,4)*1,VOM!$D$4:$E$34,2,FALSE)</f>
        <v>1.8250856215691011</v>
      </c>
      <c r="SW26" s="67">
        <f>VLOOKUP(LEFT(SW11,4)*1,VOM!$D$4:$E$34,2,FALSE)</f>
        <v>1.8250856215691011</v>
      </c>
      <c r="SX26" s="67">
        <f>VLOOKUP(LEFT(SX11,4)*1,VOM!$D$4:$E$34,2,FALSE)</f>
        <v>1.8493857466419479</v>
      </c>
      <c r="SY26" s="67">
        <f>VLOOKUP(LEFT(SY11,4)*1,VOM!$D$4:$E$34,2,FALSE)</f>
        <v>1.8493857466419479</v>
      </c>
      <c r="SZ26" s="67">
        <f>VLOOKUP(LEFT(SZ11,4)*1,VOM!$D$4:$E$34,2,FALSE)</f>
        <v>1.8493857466419479</v>
      </c>
      <c r="TA26" s="67">
        <f>VLOOKUP(LEFT(TA11,4)*1,VOM!$D$4:$E$34,2,FALSE)</f>
        <v>1.8493857466419479</v>
      </c>
      <c r="TB26" s="67">
        <f>VLOOKUP(LEFT(TB11,4)*1,VOM!$D$4:$E$34,2,FALSE)</f>
        <v>1.8493857466419479</v>
      </c>
      <c r="TC26" s="67">
        <f>VLOOKUP(LEFT(TC11,4)*1,VOM!$D$4:$E$34,2,FALSE)</f>
        <v>1.8493857466419479</v>
      </c>
      <c r="TD26" s="67">
        <f>VLOOKUP(LEFT(TD11,4)*1,VOM!$D$4:$E$34,2,FALSE)</f>
        <v>1.8493857466419479</v>
      </c>
      <c r="TE26" s="67">
        <f>VLOOKUP(LEFT(TE11,4)*1,VOM!$D$4:$E$34,2,FALSE)</f>
        <v>1.8493857466419479</v>
      </c>
      <c r="TF26" s="67">
        <f>VLOOKUP(LEFT(TF11,4)*1,VOM!$D$4:$E$34,2,FALSE)</f>
        <v>1.8493857466419479</v>
      </c>
      <c r="TG26" s="67">
        <f>VLOOKUP(LEFT(TG11,4)*1,VOM!$D$4:$E$34,2,FALSE)</f>
        <v>1.8493857466419479</v>
      </c>
      <c r="TH26" s="67">
        <f>VLOOKUP(LEFT(TH11,4)*1,VOM!$D$4:$E$34,2,FALSE)</f>
        <v>1.8493857466419479</v>
      </c>
      <c r="TI26" s="67">
        <f>VLOOKUP(LEFT(TI11,4)*1,VOM!$D$4:$E$34,2,FALSE)</f>
        <v>1.8493857466419479</v>
      </c>
      <c r="TJ26" s="67">
        <f>VLOOKUP(LEFT(TJ11,4)*1,VOM!$D$4:$E$34,2,FALSE)</f>
        <v>1.8673201152948016</v>
      </c>
      <c r="TK26" s="67">
        <f>VLOOKUP(LEFT(TK11,4)*1,VOM!$D$4:$E$34,2,FALSE)</f>
        <v>1.8673201152948016</v>
      </c>
      <c r="TL26" s="67">
        <f>VLOOKUP(LEFT(TL11,4)*1,VOM!$D$4:$E$34,2,FALSE)</f>
        <v>1.8673201152948016</v>
      </c>
      <c r="TM26" s="67">
        <f>VLOOKUP(LEFT(TM11,4)*1,VOM!$D$4:$E$34,2,FALSE)</f>
        <v>1.8673201152948016</v>
      </c>
      <c r="TN26" s="67">
        <f>VLOOKUP(LEFT(TN11,4)*1,VOM!$D$4:$E$34,2,FALSE)</f>
        <v>1.8673201152948016</v>
      </c>
      <c r="TO26" s="67">
        <f>VLOOKUP(LEFT(TO11,4)*1,VOM!$D$4:$E$34,2,FALSE)</f>
        <v>1.8673201152948016</v>
      </c>
      <c r="TP26" s="67">
        <f>VLOOKUP(LEFT(TP11,4)*1,VOM!$D$4:$E$34,2,FALSE)</f>
        <v>1.8673201152948016</v>
      </c>
      <c r="TQ26" s="67">
        <f>VLOOKUP(LEFT(TQ11,4)*1,VOM!$D$4:$E$34,2,FALSE)</f>
        <v>1.8673201152948016</v>
      </c>
      <c r="TR26" s="67">
        <f>VLOOKUP(LEFT(TR11,4)*1,VOM!$D$4:$E$34,2,FALSE)</f>
        <v>1.8673201152948016</v>
      </c>
      <c r="TS26" s="67">
        <f>VLOOKUP(LEFT(TS11,4)*1,VOM!$D$4:$E$34,2,FALSE)</f>
        <v>1.8673201152948016</v>
      </c>
      <c r="TT26" s="67">
        <f>VLOOKUP(LEFT(TT11,4)*1,VOM!$D$4:$E$34,2,FALSE)</f>
        <v>1.8673201152948016</v>
      </c>
      <c r="TU26" s="67">
        <f>VLOOKUP(LEFT(TU11,4)*1,VOM!$D$4:$E$34,2,FALSE)</f>
        <v>1.8673201152948016</v>
      </c>
      <c r="TV26" s="67">
        <f>VLOOKUP(LEFT(TV11,4)*1,VOM!$D$4:$E$34,2,FALSE)</f>
        <v>1.8770433565835465</v>
      </c>
      <c r="TW26" s="67">
        <f>VLOOKUP(LEFT(TW11,4)*1,VOM!$D$4:$E$34,2,FALSE)</f>
        <v>1.8770433565835465</v>
      </c>
      <c r="TX26" s="67">
        <f>VLOOKUP(LEFT(TX11,4)*1,VOM!$D$4:$E$34,2,FALSE)</f>
        <v>1.8770433565835465</v>
      </c>
      <c r="TY26" s="67">
        <f>VLOOKUP(LEFT(TY11,4)*1,VOM!$D$4:$E$34,2,FALSE)</f>
        <v>1.8770433565835465</v>
      </c>
      <c r="TZ26" s="67">
        <f>VLOOKUP(LEFT(TZ11,4)*1,VOM!$D$4:$E$34,2,FALSE)</f>
        <v>1.8770433565835465</v>
      </c>
      <c r="UA26" s="67">
        <f>VLOOKUP(LEFT(UA11,4)*1,VOM!$D$4:$E$34,2,FALSE)</f>
        <v>1.8770433565835465</v>
      </c>
      <c r="UB26" s="67">
        <f>VLOOKUP(LEFT(UB11,4)*1,VOM!$D$4:$E$34,2,FALSE)</f>
        <v>1.8770433565835465</v>
      </c>
      <c r="UC26" s="67">
        <f>VLOOKUP(LEFT(UC11,4)*1,VOM!$D$4:$E$34,2,FALSE)</f>
        <v>1.8770433565835465</v>
      </c>
      <c r="UD26" s="67">
        <f>VLOOKUP(LEFT(UD11,4)*1,VOM!$D$4:$E$34,2,FALSE)</f>
        <v>1.8770433565835465</v>
      </c>
      <c r="UE26" s="67">
        <f>VLOOKUP(LEFT(UE11,4)*1,VOM!$D$4:$E$34,2,FALSE)</f>
        <v>1.8770433565835465</v>
      </c>
      <c r="UF26" s="67">
        <f>VLOOKUP(LEFT(UF11,4)*1,VOM!$D$4:$E$34,2,FALSE)</f>
        <v>1.8770433565835465</v>
      </c>
      <c r="UG26" s="67">
        <f>VLOOKUP(LEFT(UG11,4)*1,VOM!$D$4:$E$34,2,FALSE)</f>
        <v>1.8770433565835465</v>
      </c>
      <c r="UH26" s="67">
        <f>VLOOKUP(LEFT(UH11,4)*1,VOM!$D$4:$E$34,2,FALSE)</f>
        <v>1.8928920594094516</v>
      </c>
      <c r="UI26" s="67">
        <f>VLOOKUP(LEFT(UI11,4)*1,VOM!$D$4:$E$34,2,FALSE)</f>
        <v>1.8928920594094516</v>
      </c>
      <c r="UJ26" s="67">
        <f>VLOOKUP(LEFT(UJ11,4)*1,VOM!$D$4:$E$34,2,FALSE)</f>
        <v>1.8928920594094516</v>
      </c>
      <c r="UK26" s="67">
        <f>VLOOKUP(LEFT(UK11,4)*1,VOM!$D$4:$E$34,2,FALSE)</f>
        <v>1.8928920594094516</v>
      </c>
      <c r="UL26" s="67">
        <f>VLOOKUP(LEFT(UL11,4)*1,VOM!$D$4:$E$34,2,FALSE)</f>
        <v>1.8928920594094516</v>
      </c>
      <c r="UM26" s="67">
        <f>VLOOKUP(LEFT(UM11,4)*1,VOM!$D$4:$E$34,2,FALSE)</f>
        <v>1.8928920594094516</v>
      </c>
      <c r="UN26" s="67">
        <f>VLOOKUP(LEFT(UN11,4)*1,VOM!$D$4:$E$34,2,FALSE)</f>
        <v>1.8928920594094516</v>
      </c>
      <c r="UO26" s="67">
        <f>VLOOKUP(LEFT(UO11,4)*1,VOM!$D$4:$E$34,2,FALSE)</f>
        <v>1.8928920594094516</v>
      </c>
      <c r="UP26" s="67">
        <f>VLOOKUP(LEFT(UP11,4)*1,VOM!$D$4:$E$34,2,FALSE)</f>
        <v>1.8928920594094516</v>
      </c>
      <c r="UQ26" s="67">
        <f>VLOOKUP(LEFT(UQ11,4)*1,VOM!$D$4:$E$34,2,FALSE)</f>
        <v>1.8928920594094516</v>
      </c>
      <c r="UR26" s="67">
        <f>VLOOKUP(LEFT(UR11,4)*1,VOM!$D$4:$E$34,2,FALSE)</f>
        <v>1.8928920594094516</v>
      </c>
      <c r="US26" s="67">
        <f>VLOOKUP(LEFT(US11,4)*1,VOM!$D$4:$E$34,2,FALSE)</f>
        <v>1.8928920594094516</v>
      </c>
      <c r="UT26" s="67">
        <f>VLOOKUP(LEFT(UT11,4)*1,VOM!$D$4:$E$34,2,FALSE)</f>
        <v>1.9130743320897363</v>
      </c>
      <c r="UU26" s="67">
        <f>VLOOKUP(LEFT(UU11,4)*1,VOM!$D$4:$E$34,2,FALSE)</f>
        <v>1.9130743320897363</v>
      </c>
      <c r="UV26" s="67">
        <f>VLOOKUP(LEFT(UV11,4)*1,VOM!$D$4:$E$34,2,FALSE)</f>
        <v>1.9130743320897363</v>
      </c>
      <c r="UW26" s="67">
        <f>VLOOKUP(LEFT(UW11,4)*1,VOM!$D$4:$E$34,2,FALSE)</f>
        <v>1.9130743320897363</v>
      </c>
      <c r="UX26" s="67">
        <f>VLOOKUP(LEFT(UX11,4)*1,VOM!$D$4:$E$34,2,FALSE)</f>
        <v>1.9130743320897363</v>
      </c>
      <c r="UY26" s="67">
        <f>VLOOKUP(LEFT(UY11,4)*1,VOM!$D$4:$E$34,2,FALSE)</f>
        <v>1.9130743320897363</v>
      </c>
      <c r="UZ26" s="67">
        <f>VLOOKUP(LEFT(UZ11,4)*1,VOM!$D$4:$E$34,2,FALSE)</f>
        <v>1.9130743320897363</v>
      </c>
      <c r="VA26" s="67">
        <f>VLOOKUP(LEFT(VA11,4)*1,VOM!$D$4:$E$34,2,FALSE)</f>
        <v>1.9130743320897363</v>
      </c>
      <c r="VB26" s="67">
        <f>VLOOKUP(LEFT(VB11,4)*1,VOM!$D$4:$E$34,2,FALSE)</f>
        <v>1.9130743320897363</v>
      </c>
      <c r="VC26" s="67">
        <f>VLOOKUP(LEFT(VC11,4)*1,VOM!$D$4:$E$34,2,FALSE)</f>
        <v>1.9130743320897363</v>
      </c>
      <c r="VD26" s="67">
        <f>VLOOKUP(LEFT(VD11,4)*1,VOM!$D$4:$E$34,2,FALSE)</f>
        <v>1.9130743320897363</v>
      </c>
      <c r="VE26" s="67">
        <f>VLOOKUP(LEFT(VE11,4)*1,VOM!$D$4:$E$34,2,FALSE)</f>
        <v>1.9130743320897363</v>
      </c>
      <c r="VF26" s="67">
        <f>VLOOKUP(LEFT(VF11,4)*1,VOM!$D$4:$E$34,2,FALSE)</f>
        <v>1.9217364309617389</v>
      </c>
      <c r="VG26" s="67">
        <f>VLOOKUP(LEFT(VG11,4)*1,VOM!$D$4:$E$34,2,FALSE)</f>
        <v>1.9217364309617389</v>
      </c>
      <c r="VH26" s="67">
        <f>VLOOKUP(LEFT(VH11,4)*1,VOM!$D$4:$E$34,2,FALSE)</f>
        <v>1.9217364309617389</v>
      </c>
      <c r="VI26" s="67">
        <f>VLOOKUP(LEFT(VI11,4)*1,VOM!$D$4:$E$34,2,FALSE)</f>
        <v>1.9217364309617389</v>
      </c>
      <c r="VJ26" s="67">
        <f>VLOOKUP(LEFT(VJ11,4)*1,VOM!$D$4:$E$34,2,FALSE)</f>
        <v>1.9217364309617389</v>
      </c>
      <c r="VK26" s="67">
        <f>VLOOKUP(LEFT(VK11,4)*1,VOM!$D$4:$E$34,2,FALSE)</f>
        <v>1.9217364309617389</v>
      </c>
      <c r="VL26" s="67">
        <f>VLOOKUP(LEFT(VL11,4)*1,VOM!$D$4:$E$34,2,FALSE)</f>
        <v>1.9217364309617389</v>
      </c>
      <c r="VM26" s="67">
        <f>VLOOKUP(LEFT(VM11,4)*1,VOM!$D$4:$E$34,2,FALSE)</f>
        <v>1.9217364309617389</v>
      </c>
      <c r="VN26" s="67">
        <f>VLOOKUP(LEFT(VN11,4)*1,VOM!$D$4:$E$34,2,FALSE)</f>
        <v>1.9217364309617389</v>
      </c>
      <c r="VO26" s="67">
        <f>VLOOKUP(LEFT(VO11,4)*1,VOM!$D$4:$E$34,2,FALSE)</f>
        <v>1.9217364309617389</v>
      </c>
      <c r="VP26" s="67">
        <f>VLOOKUP(LEFT(VP11,4)*1,VOM!$D$4:$E$34,2,FALSE)</f>
        <v>1.9217364309617389</v>
      </c>
      <c r="VQ26" s="67">
        <f>VLOOKUP(LEFT(VQ11,4)*1,VOM!$D$4:$E$34,2,FALSE)</f>
        <v>1.9217364309617389</v>
      </c>
      <c r="VR26" s="67">
        <f>VLOOKUP(LEFT(VR11,4)*1,VOM!$D$4:$E$34,2,FALSE)</f>
        <v>1.9385798019628484</v>
      </c>
      <c r="VS26" s="67">
        <f>VLOOKUP(LEFT(VS11,4)*1,VOM!$D$4:$E$34,2,FALSE)</f>
        <v>1.9385798019628484</v>
      </c>
      <c r="VT26" s="67">
        <f>VLOOKUP(LEFT(VT11,4)*1,VOM!$D$4:$E$34,2,FALSE)</f>
        <v>1.9385798019628484</v>
      </c>
      <c r="VU26" s="67">
        <f>VLOOKUP(LEFT(VU11,4)*1,VOM!$D$4:$E$34,2,FALSE)</f>
        <v>1.9385798019628484</v>
      </c>
      <c r="VV26" s="67">
        <f>VLOOKUP(LEFT(VV11,4)*1,VOM!$D$4:$E$34,2,FALSE)</f>
        <v>1.9385798019628484</v>
      </c>
      <c r="VW26" s="67">
        <f>VLOOKUP(LEFT(VW11,4)*1,VOM!$D$4:$E$34,2,FALSE)</f>
        <v>1.9385798019628484</v>
      </c>
      <c r="VX26" s="67">
        <f>VLOOKUP(LEFT(VX11,4)*1,VOM!$D$4:$E$34,2,FALSE)</f>
        <v>1.9385798019628484</v>
      </c>
      <c r="VY26" s="67">
        <f>VLOOKUP(LEFT(VY11,4)*1,VOM!$D$4:$E$34,2,FALSE)</f>
        <v>1.9385798019628484</v>
      </c>
      <c r="VZ26" s="67">
        <f>VLOOKUP(LEFT(VZ11,4)*1,VOM!$D$4:$E$34,2,FALSE)</f>
        <v>1.9385798019628484</v>
      </c>
      <c r="WA26" s="67">
        <f>VLOOKUP(LEFT(WA11,4)*1,VOM!$D$4:$E$34,2,FALSE)</f>
        <v>1.9385798019628484</v>
      </c>
      <c r="WB26" s="67">
        <f>VLOOKUP(LEFT(WB11,4)*1,VOM!$D$4:$E$34,2,FALSE)</f>
        <v>1.9385798019628484</v>
      </c>
      <c r="WC26" s="67">
        <f>VLOOKUP(LEFT(WC11,4)*1,VOM!$D$4:$E$34,2,FALSE)</f>
        <v>1.9385798019628484</v>
      </c>
      <c r="WD26" s="67">
        <f>VLOOKUP(LEFT(WD11,4)*1,VOM!$D$4:$E$34,2,FALSE)</f>
        <v>1.9718410881779533</v>
      </c>
      <c r="WE26" s="67">
        <f>VLOOKUP(LEFT(WE11,4)*1,VOM!$D$4:$E$34,2,FALSE)</f>
        <v>1.9718410881779533</v>
      </c>
      <c r="WF26" s="67">
        <f>VLOOKUP(LEFT(WF11,4)*1,VOM!$D$4:$E$34,2,FALSE)</f>
        <v>1.9718410881779533</v>
      </c>
      <c r="WG26" s="67">
        <f>VLOOKUP(LEFT(WG11,4)*1,VOM!$D$4:$E$34,2,FALSE)</f>
        <v>1.9718410881779533</v>
      </c>
      <c r="WH26" s="67">
        <f>VLOOKUP(LEFT(WH11,4)*1,VOM!$D$4:$E$34,2,FALSE)</f>
        <v>1.9718410881779533</v>
      </c>
      <c r="WI26" s="67">
        <f>VLOOKUP(LEFT(WI11,4)*1,VOM!$D$4:$E$34,2,FALSE)</f>
        <v>1.9718410881779533</v>
      </c>
      <c r="WJ26" s="67">
        <f>VLOOKUP(LEFT(WJ11,4)*1,VOM!$D$4:$E$34,2,FALSE)</f>
        <v>1.9718410881779533</v>
      </c>
      <c r="WK26" s="67">
        <f>VLOOKUP(LEFT(WK11,4)*1,VOM!$D$4:$E$34,2,FALSE)</f>
        <v>1.9718410881779533</v>
      </c>
      <c r="WL26" s="67">
        <f>VLOOKUP(LEFT(WL11,4)*1,VOM!$D$4:$E$34,2,FALSE)</f>
        <v>1.9718410881779533</v>
      </c>
      <c r="WM26" s="67">
        <f>VLOOKUP(LEFT(WM11,4)*1,VOM!$D$4:$E$34,2,FALSE)</f>
        <v>1.9718410881779533</v>
      </c>
      <c r="WN26" s="67">
        <f>VLOOKUP(LEFT(WN11,4)*1,VOM!$D$4:$E$34,2,FALSE)</f>
        <v>1.9718410881779533</v>
      </c>
      <c r="WO26" s="67">
        <f>VLOOKUP(LEFT(WO11,4)*1,VOM!$D$4:$E$34,2,FALSE)</f>
        <v>1.9718410881779533</v>
      </c>
      <c r="WP26" s="67">
        <f>VLOOKUP(LEFT(WP11,4)*1,VOM!$D$4:$E$34,2,FALSE)</f>
        <v>1.9964370175973292</v>
      </c>
      <c r="WQ26" s="67">
        <f>VLOOKUP(LEFT(WQ11,4)*1,VOM!$D$4:$E$34,2,FALSE)</f>
        <v>1.9964370175973292</v>
      </c>
      <c r="WR26" s="67">
        <f>VLOOKUP(LEFT(WR11,4)*1,VOM!$D$4:$E$34,2,FALSE)</f>
        <v>1.9964370175973292</v>
      </c>
      <c r="WS26" s="67">
        <f>VLOOKUP(LEFT(WS11,4)*1,VOM!$D$4:$E$34,2,FALSE)</f>
        <v>1.9964370175973292</v>
      </c>
      <c r="WT26" s="67">
        <f>VLOOKUP(LEFT(WT11,4)*1,VOM!$D$4:$E$34,2,FALSE)</f>
        <v>1.9964370175973292</v>
      </c>
      <c r="WU26" s="67">
        <f>VLOOKUP(LEFT(WU11,4)*1,VOM!$D$4:$E$34,2,FALSE)</f>
        <v>1.9964370175973292</v>
      </c>
      <c r="WV26" s="67">
        <f>VLOOKUP(LEFT(WV11,4)*1,VOM!$D$4:$E$34,2,FALSE)</f>
        <v>1.9964370175973292</v>
      </c>
      <c r="WW26" s="67">
        <f>VLOOKUP(LEFT(WW11,4)*1,VOM!$D$4:$E$34,2,FALSE)</f>
        <v>1.9964370175973292</v>
      </c>
      <c r="WX26" s="67">
        <f>VLOOKUP(LEFT(WX11,4)*1,VOM!$D$4:$E$34,2,FALSE)</f>
        <v>1.9964370175973292</v>
      </c>
      <c r="WY26" s="67">
        <f>VLOOKUP(LEFT(WY11,4)*1,VOM!$D$4:$E$34,2,FALSE)</f>
        <v>1.9964370175973292</v>
      </c>
      <c r="WZ26" s="67">
        <f>VLOOKUP(LEFT(WZ11,4)*1,VOM!$D$4:$E$34,2,FALSE)</f>
        <v>1.9964370175973292</v>
      </c>
      <c r="XA26" s="67">
        <f>VLOOKUP(LEFT(XA11,4)*1,VOM!$D$4:$E$34,2,FALSE)</f>
        <v>1.9964370175973292</v>
      </c>
      <c r="XB26" s="67">
        <f>VLOOKUP(LEFT(XB11,4)*1,VOM!$D$4:$E$34,2,FALSE)</f>
        <v>2.0210059344748625</v>
      </c>
      <c r="XC26" s="67">
        <f>VLOOKUP(LEFT(XC11,4)*1,VOM!$D$4:$E$34,2,FALSE)</f>
        <v>2.0210059344748625</v>
      </c>
      <c r="XD26" s="67">
        <f>VLOOKUP(LEFT(XD11,4)*1,VOM!$D$4:$E$34,2,FALSE)</f>
        <v>2.0210059344748625</v>
      </c>
      <c r="XE26" s="67">
        <f>VLOOKUP(LEFT(XE11,4)*1,VOM!$D$4:$E$34,2,FALSE)</f>
        <v>2.0210059344748625</v>
      </c>
      <c r="XF26" s="67">
        <f>VLOOKUP(LEFT(XF11,4)*1,VOM!$D$4:$E$34,2,FALSE)</f>
        <v>2.0210059344748625</v>
      </c>
      <c r="XG26" s="67">
        <f>VLOOKUP(LEFT(XG11,4)*1,VOM!$D$4:$E$34,2,FALSE)</f>
        <v>2.0210059344748625</v>
      </c>
      <c r="XH26" s="67">
        <f>VLOOKUP(LEFT(XH11,4)*1,VOM!$D$4:$E$34,2,FALSE)</f>
        <v>2.0210059344748625</v>
      </c>
      <c r="XI26" s="67">
        <f>VLOOKUP(LEFT(XI11,4)*1,VOM!$D$4:$E$34,2,FALSE)</f>
        <v>2.0210059344748625</v>
      </c>
      <c r="XJ26" s="67">
        <f>VLOOKUP(LEFT(XJ11,4)*1,VOM!$D$4:$E$34,2,FALSE)</f>
        <v>2.0210059344748625</v>
      </c>
      <c r="XK26" s="67">
        <f>VLOOKUP(LEFT(XK11,4)*1,VOM!$D$4:$E$34,2,FALSE)</f>
        <v>2.0210059344748625</v>
      </c>
      <c r="XL26" s="67">
        <f>VLOOKUP(LEFT(XL11,4)*1,VOM!$D$4:$E$34,2,FALSE)</f>
        <v>2.0210059344748625</v>
      </c>
      <c r="XM26" s="67">
        <f>VLOOKUP(LEFT(XM11,4)*1,VOM!$D$4:$E$34,2,FALSE)</f>
        <v>2.0210059344748625</v>
      </c>
      <c r="XN26" s="2">
        <f>VLOOKUP(LEFT(XN11,4)*1,VOM!$D$4:$E$34,2,FALSE)</f>
        <v>2.0210059344748625</v>
      </c>
      <c r="XO26" s="2">
        <f>VLOOKUP(LEFT(XO11,4)*1,VOM!$D$4:$E$34,2,FALSE)</f>
        <v>2.0210059344748625</v>
      </c>
      <c r="XP26" s="2">
        <f>VLOOKUP(LEFT(XP11,4)*1,VOM!$D$4:$E$34,2,FALSE)</f>
        <v>2.0210059344748625</v>
      </c>
      <c r="XQ26" s="2">
        <f>VLOOKUP(LEFT(XQ11,4)*1,VOM!$D$4:$E$34,2,FALSE)</f>
        <v>2.0210059344748625</v>
      </c>
      <c r="XR26" s="2">
        <f>VLOOKUP(LEFT(XR11,4)*1,VOM!$D$4:$E$34,2,FALSE)</f>
        <v>2.0210059344748625</v>
      </c>
      <c r="XS26" s="2">
        <f>VLOOKUP(LEFT(XS11,4)*1,VOM!$D$4:$E$34,2,FALSE)</f>
        <v>2.0210059344748625</v>
      </c>
      <c r="XT26" s="2">
        <f>VLOOKUP(LEFT(XT11,4)*1,VOM!$D$4:$E$34,2,FALSE)</f>
        <v>2.0210059344748625</v>
      </c>
      <c r="XU26" s="2">
        <f>VLOOKUP(LEFT(XU11,4)*1,VOM!$D$4:$E$34,2,FALSE)</f>
        <v>2.0210059344748625</v>
      </c>
      <c r="XV26" s="2">
        <f>VLOOKUP(LEFT(XV11,4)*1,VOM!$D$4:$E$34,2,FALSE)</f>
        <v>2.0210059344748625</v>
      </c>
      <c r="XW26" s="2">
        <f>VLOOKUP(LEFT(XW11,4)*1,VOM!$D$4:$E$34,2,FALSE)</f>
        <v>2.0210059344748625</v>
      </c>
      <c r="XX26" s="2">
        <f>VLOOKUP(LEFT(XX11,4)*1,VOM!$D$4:$E$34,2,FALSE)</f>
        <v>2.0210059344748625</v>
      </c>
      <c r="XY26" s="2">
        <f>VLOOKUP(LEFT(XY11,4)*1,VOM!$D$4:$E$34,2,FALSE)</f>
        <v>2.0210059344748625</v>
      </c>
      <c r="XZ26" s="2">
        <f>VLOOKUP(LEFT(XZ11,4)*1,VOM!$D$4:$E$34,2,FALSE)</f>
        <v>2.0344113697316453</v>
      </c>
      <c r="YA26" s="2">
        <f>VLOOKUP(LEFT(YA11,4)*1,VOM!$D$4:$E$34,2,FALSE)</f>
        <v>2.0344113697316453</v>
      </c>
      <c r="YB26" s="2">
        <f>VLOOKUP(LEFT(YB11,4)*1,VOM!$D$4:$E$34,2,FALSE)</f>
        <v>2.0344113697316453</v>
      </c>
      <c r="YC26" s="2">
        <f>VLOOKUP(LEFT(YC11,4)*1,VOM!$D$4:$E$34,2,FALSE)</f>
        <v>2.0344113697316453</v>
      </c>
      <c r="YD26" s="2">
        <f>VLOOKUP(LEFT(YD11,4)*1,VOM!$D$4:$E$34,2,FALSE)</f>
        <v>2.0344113697316453</v>
      </c>
      <c r="YE26" s="2">
        <f>VLOOKUP(LEFT(YE11,4)*1,VOM!$D$4:$E$34,2,FALSE)</f>
        <v>2.0344113697316453</v>
      </c>
      <c r="YF26" s="2">
        <f>VLOOKUP(LEFT(YF11,4)*1,VOM!$D$4:$E$34,2,FALSE)</f>
        <v>2.0344113697316453</v>
      </c>
      <c r="YG26" s="2">
        <f>VLOOKUP(LEFT(YG11,4)*1,VOM!$D$4:$E$34,2,FALSE)</f>
        <v>2.0344113697316453</v>
      </c>
      <c r="YH26" s="2">
        <f>VLOOKUP(LEFT(YH11,4)*1,VOM!$D$4:$E$34,2,FALSE)</f>
        <v>2.0344113697316453</v>
      </c>
      <c r="YI26" s="2">
        <f>VLOOKUP(LEFT(YI11,4)*1,VOM!$D$4:$E$34,2,FALSE)</f>
        <v>2.0344113697316453</v>
      </c>
      <c r="YJ26" s="2">
        <f>VLOOKUP(LEFT(YJ11,4)*1,VOM!$D$4:$E$34,2,FALSE)</f>
        <v>2.0344113697316453</v>
      </c>
      <c r="YK26" s="2">
        <f>VLOOKUP(LEFT(YK11,4)*1,VOM!$D$4:$E$34,2,FALSE)</f>
        <v>2.0344113697316453</v>
      </c>
      <c r="YL26" s="2">
        <f>VLOOKUP(LEFT(YL11,4)*1,VOM!$D$4:$E$34,2,FALSE)</f>
        <v>2.0611474274370174</v>
      </c>
      <c r="YM26" s="2">
        <f>VLOOKUP(LEFT(YM11,4)*1,VOM!$D$4:$E$34,2,FALSE)</f>
        <v>2.0611474274370174</v>
      </c>
      <c r="YN26" s="2">
        <f>VLOOKUP(LEFT(YN11,4)*1,VOM!$D$4:$E$34,2,FALSE)</f>
        <v>2.0611474274370174</v>
      </c>
      <c r="YO26" s="2">
        <f>VLOOKUP(LEFT(YO11,4)*1,VOM!$D$4:$E$34,2,FALSE)</f>
        <v>2.0611474274370174</v>
      </c>
      <c r="YP26" s="2">
        <f>VLOOKUP(LEFT(YP11,4)*1,VOM!$D$4:$E$34,2,FALSE)</f>
        <v>2.0611474274370174</v>
      </c>
      <c r="YQ26" s="2">
        <f>VLOOKUP(LEFT(YQ11,4)*1,VOM!$D$4:$E$34,2,FALSE)</f>
        <v>2.0611474274370174</v>
      </c>
      <c r="YR26" s="2">
        <f>VLOOKUP(LEFT(YR11,4)*1,VOM!$D$4:$E$34,2,FALSE)</f>
        <v>2.0611474274370174</v>
      </c>
      <c r="YS26" s="2">
        <f>VLOOKUP(LEFT(YS11,4)*1,VOM!$D$4:$E$34,2,FALSE)</f>
        <v>2.0611474274370174</v>
      </c>
      <c r="YT26" s="2">
        <f>VLOOKUP(LEFT(YT11,4)*1,VOM!$D$4:$E$34,2,FALSE)</f>
        <v>2.0611474274370174</v>
      </c>
      <c r="YU26" s="2">
        <f>VLOOKUP(LEFT(YU11,4)*1,VOM!$D$4:$E$34,2,FALSE)</f>
        <v>2.0611474274370174</v>
      </c>
      <c r="YV26" s="2">
        <f>VLOOKUP(LEFT(YV11,4)*1,VOM!$D$4:$E$34,2,FALSE)</f>
        <v>2.0611474274370174</v>
      </c>
      <c r="YW26" s="2">
        <f>VLOOKUP(LEFT(YW11,4)*1,VOM!$D$4:$E$34,2,FALSE)</f>
        <v>2.0611474274370174</v>
      </c>
      <c r="YX26" s="2">
        <f>VLOOKUP(LEFT(YX11,4)*1,VOM!$D$4:$E$34,2,FALSE)</f>
        <v>2.0955537270435376</v>
      </c>
      <c r="YY26" s="2">
        <f>VLOOKUP(LEFT(YY11,4)*1,VOM!$D$4:$E$34,2,FALSE)</f>
        <v>2.0955537270435376</v>
      </c>
      <c r="YZ26" s="2">
        <f>VLOOKUP(LEFT(YZ11,4)*1,VOM!$D$4:$E$34,2,FALSE)</f>
        <v>2.0955537270435376</v>
      </c>
      <c r="ZA26" s="2">
        <f>VLOOKUP(LEFT(ZA11,4)*1,VOM!$D$4:$E$34,2,FALSE)</f>
        <v>2.0955537270435376</v>
      </c>
      <c r="ZB26" s="2">
        <f>VLOOKUP(LEFT(ZB11,4)*1,VOM!$D$4:$E$34,2,FALSE)</f>
        <v>2.0955537270435376</v>
      </c>
      <c r="ZC26" s="2">
        <f>VLOOKUP(LEFT(ZC11,4)*1,VOM!$D$4:$E$34,2,FALSE)</f>
        <v>2.0955537270435376</v>
      </c>
      <c r="ZD26" s="2">
        <f>VLOOKUP(LEFT(ZD11,4)*1,VOM!$D$4:$E$34,2,FALSE)</f>
        <v>2.0955537270435376</v>
      </c>
      <c r="ZE26" s="2">
        <f>VLOOKUP(LEFT(ZE11,4)*1,VOM!$D$4:$E$34,2,FALSE)</f>
        <v>2.0955537270435376</v>
      </c>
      <c r="ZF26" s="2">
        <f>VLOOKUP(LEFT(ZF11,4)*1,VOM!$D$4:$E$34,2,FALSE)</f>
        <v>2.0955537270435376</v>
      </c>
      <c r="ZG26" s="2">
        <f>VLOOKUP(LEFT(ZG11,4)*1,VOM!$D$4:$E$34,2,FALSE)</f>
        <v>2.0955537270435376</v>
      </c>
      <c r="ZH26" s="2">
        <f>VLOOKUP(LEFT(ZH11,4)*1,VOM!$D$4:$E$34,2,FALSE)</f>
        <v>2.0955537270435376</v>
      </c>
      <c r="ZI26" s="2">
        <f>VLOOKUP(LEFT(ZI11,4)*1,VOM!$D$4:$E$34,2,FALSE)</f>
        <v>2.0955537270435376</v>
      </c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</row>
    <row r="27" spans="1:721" x14ac:dyDescent="0.3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</row>
    <row r="28" spans="1:721" x14ac:dyDescent="0.3">
      <c r="A28" s="83" t="s">
        <v>340</v>
      </c>
    </row>
    <row r="29" spans="1:721" s="98" customFormat="1" x14ac:dyDescent="0.3">
      <c r="A29" s="90" t="s">
        <v>321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 t="e">
        <f>(Z22+Z$26)*ColstripHR/1000+Z$25</f>
        <v>#N/A</v>
      </c>
      <c r="AA29" s="89" t="e">
        <f t="shared" ref="AA29:BM29" si="0">(AA22+AA$26)*ColstripHR/1000+AA$25</f>
        <v>#N/A</v>
      </c>
      <c r="AB29" s="89" t="e">
        <f t="shared" si="0"/>
        <v>#N/A</v>
      </c>
      <c r="AC29" s="89" t="e">
        <f t="shared" si="0"/>
        <v>#N/A</v>
      </c>
      <c r="AD29" s="89" t="e">
        <f t="shared" si="0"/>
        <v>#N/A</v>
      </c>
      <c r="AE29" s="89" t="e">
        <f t="shared" si="0"/>
        <v>#N/A</v>
      </c>
      <c r="AF29" s="89" t="e">
        <f t="shared" si="0"/>
        <v>#N/A</v>
      </c>
      <c r="AG29" s="89" t="e">
        <f t="shared" si="0"/>
        <v>#N/A</v>
      </c>
      <c r="AH29" s="89" t="e">
        <f t="shared" si="0"/>
        <v>#N/A</v>
      </c>
      <c r="AI29" s="89" t="e">
        <f t="shared" si="0"/>
        <v>#N/A</v>
      </c>
      <c r="AJ29" s="89" t="e">
        <f t="shared" si="0"/>
        <v>#N/A</v>
      </c>
      <c r="AK29" s="89" t="e">
        <f t="shared" si="0"/>
        <v>#N/A</v>
      </c>
      <c r="AL29" s="89">
        <f>(AL22+AL$26)*ColstripHR/1000+AL$25</f>
        <v>27.489357126862114</v>
      </c>
      <c r="AM29" s="89">
        <f t="shared" si="0"/>
        <v>27.489367998862118</v>
      </c>
      <c r="AN29" s="89">
        <f t="shared" si="0"/>
        <v>27.489367998862118</v>
      </c>
      <c r="AO29" s="89">
        <f t="shared" si="0"/>
        <v>27.489367998862118</v>
      </c>
      <c r="AP29" s="89">
        <f t="shared" si="0"/>
        <v>27.489367998862118</v>
      </c>
      <c r="AQ29" s="89">
        <f t="shared" si="0"/>
        <v>27.489367998862118</v>
      </c>
      <c r="AR29" s="89">
        <f t="shared" si="0"/>
        <v>27.489367998862118</v>
      </c>
      <c r="AS29" s="89">
        <f t="shared" si="0"/>
        <v>27.489367998862118</v>
      </c>
      <c r="AT29" s="89">
        <f t="shared" si="0"/>
        <v>27.489357126862114</v>
      </c>
      <c r="AU29" s="89">
        <f t="shared" si="0"/>
        <v>27.489357126862114</v>
      </c>
      <c r="AV29" s="89">
        <f t="shared" si="0"/>
        <v>27.489367998862118</v>
      </c>
      <c r="AW29" s="89">
        <f t="shared" si="0"/>
        <v>27.489367998862118</v>
      </c>
      <c r="AX29" s="89">
        <f t="shared" si="0"/>
        <v>28.348997914072903</v>
      </c>
      <c r="AY29" s="89">
        <f t="shared" si="0"/>
        <v>28.349008786072908</v>
      </c>
      <c r="AZ29" s="89">
        <f t="shared" si="0"/>
        <v>28.348997914072903</v>
      </c>
      <c r="BA29" s="89">
        <f t="shared" si="0"/>
        <v>28.349008786072908</v>
      </c>
      <c r="BB29" s="89">
        <f t="shared" si="0"/>
        <v>28.349008786072908</v>
      </c>
      <c r="BC29" s="89">
        <f t="shared" si="0"/>
        <v>28.349008786072908</v>
      </c>
      <c r="BD29" s="89">
        <f t="shared" si="0"/>
        <v>28.349008786072908</v>
      </c>
      <c r="BE29" s="89">
        <f t="shared" si="0"/>
        <v>28.349008786072908</v>
      </c>
      <c r="BF29" s="89">
        <f t="shared" si="0"/>
        <v>28.349008786072908</v>
      </c>
      <c r="BG29" s="89">
        <f t="shared" si="0"/>
        <v>28.349008786072908</v>
      </c>
      <c r="BH29" s="89">
        <f t="shared" si="0"/>
        <v>28.348997914072903</v>
      </c>
      <c r="BI29" s="89">
        <f t="shared" si="0"/>
        <v>28.349008786072908</v>
      </c>
      <c r="BJ29" s="89">
        <f t="shared" si="0"/>
        <v>29.147445418039329</v>
      </c>
      <c r="BK29" s="89">
        <f t="shared" si="0"/>
        <v>29.147445418039329</v>
      </c>
      <c r="BL29" s="89">
        <f t="shared" si="0"/>
        <v>29.147445418039329</v>
      </c>
      <c r="BM29" s="89">
        <f t="shared" si="0"/>
        <v>29.147445418039329</v>
      </c>
      <c r="BN29" s="89">
        <f t="shared" ref="BN29:DY29" si="1">(BN22+BN$26)*ColstripHR/1000+BN$25</f>
        <v>29.147445418039329</v>
      </c>
      <c r="BO29" s="89">
        <f t="shared" si="1"/>
        <v>29.147445418039329</v>
      </c>
      <c r="BP29" s="89">
        <f t="shared" si="1"/>
        <v>29.147445418039329</v>
      </c>
      <c r="BQ29" s="89">
        <f t="shared" si="1"/>
        <v>29.147445418039329</v>
      </c>
      <c r="BR29" s="89">
        <f t="shared" si="1"/>
        <v>29.147445418039329</v>
      </c>
      <c r="BS29" s="89">
        <f t="shared" si="1"/>
        <v>29.147445418039329</v>
      </c>
      <c r="BT29" s="89">
        <f t="shared" si="1"/>
        <v>29.147445418039329</v>
      </c>
      <c r="BU29" s="89">
        <f t="shared" si="1"/>
        <v>29.147445418039329</v>
      </c>
      <c r="BV29" s="89">
        <f t="shared" si="1"/>
        <v>29.948747132560019</v>
      </c>
      <c r="BW29" s="89">
        <f t="shared" si="1"/>
        <v>29.948747132560019</v>
      </c>
      <c r="BX29" s="89">
        <f t="shared" si="1"/>
        <v>29.948747132560019</v>
      </c>
      <c r="BY29" s="89">
        <f t="shared" si="1"/>
        <v>29.948747132560019</v>
      </c>
      <c r="BZ29" s="89">
        <f t="shared" si="1"/>
        <v>29.948747132560019</v>
      </c>
      <c r="CA29" s="89">
        <f t="shared" si="1"/>
        <v>29.948747132560019</v>
      </c>
      <c r="CB29" s="89">
        <f t="shared" si="1"/>
        <v>29.948747132560019</v>
      </c>
      <c r="CC29" s="89">
        <f t="shared" si="1"/>
        <v>29.948747132560019</v>
      </c>
      <c r="CD29" s="89">
        <f t="shared" si="1"/>
        <v>29.948747132560019</v>
      </c>
      <c r="CE29" s="89">
        <f t="shared" si="1"/>
        <v>29.948747132560019</v>
      </c>
      <c r="CF29" s="89">
        <f t="shared" si="1"/>
        <v>29.948747132560019</v>
      </c>
      <c r="CG29" s="89">
        <f t="shared" si="1"/>
        <v>29.948747132560019</v>
      </c>
      <c r="CH29" s="89">
        <f t="shared" si="1"/>
        <v>30.917883500660043</v>
      </c>
      <c r="CI29" s="89">
        <f t="shared" si="1"/>
        <v>30.917883500660043</v>
      </c>
      <c r="CJ29" s="89">
        <f t="shared" si="1"/>
        <v>30.917883500660043</v>
      </c>
      <c r="CK29" s="89">
        <f t="shared" si="1"/>
        <v>30.917883500660043</v>
      </c>
      <c r="CL29" s="89">
        <f t="shared" si="1"/>
        <v>30.917883500660043</v>
      </c>
      <c r="CM29" s="89">
        <f t="shared" si="1"/>
        <v>30.917883500660043</v>
      </c>
      <c r="CN29" s="89">
        <f t="shared" si="1"/>
        <v>30.917883500660043</v>
      </c>
      <c r="CO29" s="89">
        <f t="shared" si="1"/>
        <v>30.917883500660043</v>
      </c>
      <c r="CP29" s="89">
        <f t="shared" si="1"/>
        <v>30.917883500660043</v>
      </c>
      <c r="CQ29" s="89">
        <f t="shared" si="1"/>
        <v>30.917883500660043</v>
      </c>
      <c r="CR29" s="89">
        <f t="shared" si="1"/>
        <v>30.917883500660043</v>
      </c>
      <c r="CS29" s="89">
        <f t="shared" si="1"/>
        <v>30.917883500660043</v>
      </c>
      <c r="CT29" s="89">
        <f t="shared" si="1"/>
        <v>31.835986859040212</v>
      </c>
      <c r="CU29" s="89">
        <f t="shared" si="1"/>
        <v>31.835986859040212</v>
      </c>
      <c r="CV29" s="89">
        <f t="shared" si="1"/>
        <v>31.835986859040212</v>
      </c>
      <c r="CW29" s="89">
        <f t="shared" si="1"/>
        <v>31.835986859040212</v>
      </c>
      <c r="CX29" s="89">
        <f t="shared" si="1"/>
        <v>31.835986859040212</v>
      </c>
      <c r="CY29" s="89">
        <f t="shared" si="1"/>
        <v>31.835986859040212</v>
      </c>
      <c r="CZ29" s="89">
        <f t="shared" si="1"/>
        <v>31.835986859040212</v>
      </c>
      <c r="DA29" s="89">
        <f t="shared" si="1"/>
        <v>31.835986859040212</v>
      </c>
      <c r="DB29" s="89">
        <f t="shared" si="1"/>
        <v>31.835986859040212</v>
      </c>
      <c r="DC29" s="89">
        <f t="shared" si="1"/>
        <v>31.835986859040212</v>
      </c>
      <c r="DD29" s="89">
        <f t="shared" si="1"/>
        <v>31.835986859040212</v>
      </c>
      <c r="DE29" s="89">
        <f t="shared" si="1"/>
        <v>31.835986859040212</v>
      </c>
      <c r="DF29" s="89">
        <f t="shared" si="1"/>
        <v>32.741925344024068</v>
      </c>
      <c r="DG29" s="89">
        <f t="shared" si="1"/>
        <v>32.741925344024068</v>
      </c>
      <c r="DH29" s="89">
        <f t="shared" si="1"/>
        <v>32.741925344024068</v>
      </c>
      <c r="DI29" s="89">
        <f t="shared" si="1"/>
        <v>32.741925344024068</v>
      </c>
      <c r="DJ29" s="89">
        <f t="shared" si="1"/>
        <v>32.741925344024068</v>
      </c>
      <c r="DK29" s="89">
        <f t="shared" si="1"/>
        <v>32.741925344024068</v>
      </c>
      <c r="DL29" s="89">
        <f t="shared" si="1"/>
        <v>32.741925344024068</v>
      </c>
      <c r="DM29" s="89">
        <f t="shared" si="1"/>
        <v>32.741925344024068</v>
      </c>
      <c r="DN29" s="89">
        <f t="shared" si="1"/>
        <v>32.741925344024068</v>
      </c>
      <c r="DO29" s="89">
        <f t="shared" si="1"/>
        <v>32.741925344024068</v>
      </c>
      <c r="DP29" s="89">
        <f t="shared" si="1"/>
        <v>32.741925344024068</v>
      </c>
      <c r="DQ29" s="89">
        <f t="shared" si="1"/>
        <v>32.741925344024068</v>
      </c>
      <c r="DR29" s="89">
        <f t="shared" si="1"/>
        <v>33.423391948760546</v>
      </c>
      <c r="DS29" s="89">
        <f t="shared" si="1"/>
        <v>33.423391948760546</v>
      </c>
      <c r="DT29" s="89">
        <f t="shared" si="1"/>
        <v>33.423391948760546</v>
      </c>
      <c r="DU29" s="89">
        <f t="shared" si="1"/>
        <v>33.423391948760546</v>
      </c>
      <c r="DV29" s="89">
        <f t="shared" si="1"/>
        <v>33.423391948760546</v>
      </c>
      <c r="DW29" s="89">
        <f t="shared" si="1"/>
        <v>33.423391948760546</v>
      </c>
      <c r="DX29" s="89">
        <f t="shared" si="1"/>
        <v>33.423391948760546</v>
      </c>
      <c r="DY29" s="89">
        <f t="shared" si="1"/>
        <v>33.423391948760546</v>
      </c>
      <c r="DZ29" s="89">
        <f t="shared" ref="DZ29:GK29" si="2">(DZ22+DZ$26)*ColstripHR/1000+DZ$25</f>
        <v>33.423391948760546</v>
      </c>
      <c r="EA29" s="89">
        <f t="shared" si="2"/>
        <v>33.423391948760546</v>
      </c>
      <c r="EB29" s="89">
        <f t="shared" si="2"/>
        <v>33.423391948760546</v>
      </c>
      <c r="EC29" s="89">
        <f t="shared" si="2"/>
        <v>33.423391948760546</v>
      </c>
      <c r="ED29" s="89">
        <f t="shared" si="2"/>
        <v>34.076293475953811</v>
      </c>
      <c r="EE29" s="89">
        <f t="shared" si="2"/>
        <v>34.076293475953811</v>
      </c>
      <c r="EF29" s="89">
        <f t="shared" si="2"/>
        <v>34.076293475953811</v>
      </c>
      <c r="EG29" s="89">
        <f t="shared" si="2"/>
        <v>34.076293475953811</v>
      </c>
      <c r="EH29" s="89">
        <f t="shared" si="2"/>
        <v>34.076293475953811</v>
      </c>
      <c r="EI29" s="89">
        <f t="shared" si="2"/>
        <v>34.076293475953811</v>
      </c>
      <c r="EJ29" s="89">
        <f t="shared" si="2"/>
        <v>34.076293475953811</v>
      </c>
      <c r="EK29" s="89">
        <f t="shared" si="2"/>
        <v>34.076293475953811</v>
      </c>
      <c r="EL29" s="89">
        <f t="shared" si="2"/>
        <v>34.076293475953811</v>
      </c>
      <c r="EM29" s="89">
        <f t="shared" si="2"/>
        <v>34.076293475953811</v>
      </c>
      <c r="EN29" s="89">
        <f t="shared" si="2"/>
        <v>34.076293475953811</v>
      </c>
      <c r="EO29" s="89">
        <f t="shared" si="2"/>
        <v>34.076293475953811</v>
      </c>
      <c r="EP29" s="89">
        <f t="shared" si="2"/>
        <v>34.776170877699272</v>
      </c>
      <c r="EQ29" s="89">
        <f t="shared" si="2"/>
        <v>34.776170877699272</v>
      </c>
      <c r="ER29" s="89">
        <f t="shared" si="2"/>
        <v>34.776170877699272</v>
      </c>
      <c r="ES29" s="89">
        <f t="shared" si="2"/>
        <v>34.776170877699272</v>
      </c>
      <c r="ET29" s="89">
        <f t="shared" si="2"/>
        <v>34.776170877699272</v>
      </c>
      <c r="EU29" s="89">
        <f t="shared" si="2"/>
        <v>34.776170877699272</v>
      </c>
      <c r="EV29" s="89">
        <f t="shared" si="2"/>
        <v>34.776170877699272</v>
      </c>
      <c r="EW29" s="89">
        <f t="shared" si="2"/>
        <v>34.776170877699272</v>
      </c>
      <c r="EX29" s="89">
        <f t="shared" si="2"/>
        <v>34.776170877699272</v>
      </c>
      <c r="EY29" s="89">
        <f t="shared" si="2"/>
        <v>34.776170877699272</v>
      </c>
      <c r="EZ29" s="89">
        <f t="shared" si="2"/>
        <v>34.776170877699272</v>
      </c>
      <c r="FA29" s="89">
        <f t="shared" si="2"/>
        <v>34.776170877699272</v>
      </c>
      <c r="FB29" s="89">
        <f t="shared" si="2"/>
        <v>35.406521837491262</v>
      </c>
      <c r="FC29" s="89">
        <f t="shared" si="2"/>
        <v>35.406521837491262</v>
      </c>
      <c r="FD29" s="89">
        <f t="shared" si="2"/>
        <v>35.406521837491262</v>
      </c>
      <c r="FE29" s="89">
        <f t="shared" si="2"/>
        <v>35.406521837491262</v>
      </c>
      <c r="FF29" s="89">
        <f t="shared" si="2"/>
        <v>35.406521837491262</v>
      </c>
      <c r="FG29" s="89">
        <f t="shared" si="2"/>
        <v>35.406521837491262</v>
      </c>
      <c r="FH29" s="89">
        <f t="shared" si="2"/>
        <v>35.406521837491262</v>
      </c>
      <c r="FI29" s="89">
        <f t="shared" si="2"/>
        <v>35.406521837491262</v>
      </c>
      <c r="FJ29" s="89">
        <f t="shared" si="2"/>
        <v>35.406521837491262</v>
      </c>
      <c r="FK29" s="89">
        <f t="shared" si="2"/>
        <v>35.406521837491262</v>
      </c>
      <c r="FL29" s="89">
        <f t="shared" si="2"/>
        <v>35.406521837491262</v>
      </c>
      <c r="FM29" s="89">
        <f t="shared" si="2"/>
        <v>35.406521837491262</v>
      </c>
      <c r="FN29" s="89">
        <f t="shared" si="2"/>
        <v>36.175104293485077</v>
      </c>
      <c r="FO29" s="89">
        <f t="shared" si="2"/>
        <v>36.175104293485077</v>
      </c>
      <c r="FP29" s="89">
        <f t="shared" si="2"/>
        <v>36.175104293485077</v>
      </c>
      <c r="FQ29" s="89">
        <f t="shared" si="2"/>
        <v>36.175104293485077</v>
      </c>
      <c r="FR29" s="89">
        <f t="shared" si="2"/>
        <v>36.175104293485077</v>
      </c>
      <c r="FS29" s="89">
        <f t="shared" si="2"/>
        <v>36.175104293485077</v>
      </c>
      <c r="FT29" s="89">
        <f t="shared" si="2"/>
        <v>36.175104293485077</v>
      </c>
      <c r="FU29" s="89">
        <f t="shared" si="2"/>
        <v>36.175104293485077</v>
      </c>
      <c r="FV29" s="89">
        <f t="shared" si="2"/>
        <v>36.175104293485077</v>
      </c>
      <c r="FW29" s="89">
        <f t="shared" si="2"/>
        <v>36.175104293485077</v>
      </c>
      <c r="FX29" s="89">
        <f t="shared" si="2"/>
        <v>36.175104293485077</v>
      </c>
      <c r="FY29" s="89">
        <f t="shared" si="2"/>
        <v>36.175104293485077</v>
      </c>
      <c r="FZ29" s="89">
        <f t="shared" si="2"/>
        <v>36.854415372776323</v>
      </c>
      <c r="GA29" s="89">
        <f t="shared" si="2"/>
        <v>36.854415372776323</v>
      </c>
      <c r="GB29" s="89">
        <f t="shared" si="2"/>
        <v>36.854415372776323</v>
      </c>
      <c r="GC29" s="89">
        <f t="shared" si="2"/>
        <v>36.854415372776323</v>
      </c>
      <c r="GD29" s="89">
        <f t="shared" si="2"/>
        <v>36.854415372776323</v>
      </c>
      <c r="GE29" s="89">
        <f t="shared" si="2"/>
        <v>36.854415372776323</v>
      </c>
      <c r="GF29" s="89">
        <f t="shared" si="2"/>
        <v>36.854415372776323</v>
      </c>
      <c r="GG29" s="89">
        <f t="shared" si="2"/>
        <v>36.854415372776323</v>
      </c>
      <c r="GH29" s="89">
        <f t="shared" si="2"/>
        <v>36.854415372776323</v>
      </c>
      <c r="GI29" s="89">
        <f t="shared" si="2"/>
        <v>36.854415372776323</v>
      </c>
      <c r="GJ29" s="89">
        <f t="shared" si="2"/>
        <v>36.854415372776323</v>
      </c>
      <c r="GK29" s="89">
        <f t="shared" si="2"/>
        <v>36.854415372776323</v>
      </c>
      <c r="GL29" s="89">
        <f t="shared" ref="GL29:IW29" si="3">(GL22+GL$26)*ColstripHR/1000+GL$25</f>
        <v>37.610322469899565</v>
      </c>
      <c r="GM29" s="89">
        <f t="shared" si="3"/>
        <v>37.610322469899565</v>
      </c>
      <c r="GN29" s="89">
        <f t="shared" si="3"/>
        <v>37.610322469899565</v>
      </c>
      <c r="GO29" s="89">
        <f t="shared" si="3"/>
        <v>37.610322469899565</v>
      </c>
      <c r="GP29" s="89">
        <f t="shared" si="3"/>
        <v>37.610322469899565</v>
      </c>
      <c r="GQ29" s="89">
        <f t="shared" si="3"/>
        <v>37.610322469899565</v>
      </c>
      <c r="GR29" s="89">
        <f t="shared" si="3"/>
        <v>37.610322469899565</v>
      </c>
      <c r="GS29" s="89">
        <f t="shared" si="3"/>
        <v>37.610322469899565</v>
      </c>
      <c r="GT29" s="89">
        <f t="shared" si="3"/>
        <v>37.610322469899565</v>
      </c>
      <c r="GU29" s="89">
        <f t="shared" si="3"/>
        <v>37.610322469899565</v>
      </c>
      <c r="GV29" s="89">
        <f t="shared" si="3"/>
        <v>37.610322469899565</v>
      </c>
      <c r="GW29" s="89">
        <f t="shared" si="3"/>
        <v>37.610322469899565</v>
      </c>
      <c r="GX29" s="89">
        <f t="shared" si="3"/>
        <v>38.304624138479618</v>
      </c>
      <c r="GY29" s="89">
        <f t="shared" si="3"/>
        <v>38.304624138479618</v>
      </c>
      <c r="GZ29" s="89">
        <f t="shared" si="3"/>
        <v>38.304624138479618</v>
      </c>
      <c r="HA29" s="89">
        <f t="shared" si="3"/>
        <v>38.304624138479618</v>
      </c>
      <c r="HB29" s="89">
        <f t="shared" si="3"/>
        <v>38.304624138479618</v>
      </c>
      <c r="HC29" s="89">
        <f t="shared" si="3"/>
        <v>38.304624138479618</v>
      </c>
      <c r="HD29" s="89">
        <f t="shared" si="3"/>
        <v>38.304624138479618</v>
      </c>
      <c r="HE29" s="89">
        <f t="shared" si="3"/>
        <v>38.304624138479618</v>
      </c>
      <c r="HF29" s="89">
        <f t="shared" si="3"/>
        <v>38.304624138479618</v>
      </c>
      <c r="HG29" s="89">
        <f t="shared" si="3"/>
        <v>38.304624138479618</v>
      </c>
      <c r="HH29" s="89">
        <f t="shared" si="3"/>
        <v>38.304624138479618</v>
      </c>
      <c r="HI29" s="89">
        <f t="shared" si="3"/>
        <v>38.304624138479618</v>
      </c>
      <c r="HJ29" s="89">
        <f t="shared" si="3"/>
        <v>39.081118477416034</v>
      </c>
      <c r="HK29" s="89">
        <f t="shared" si="3"/>
        <v>39.081118477416034</v>
      </c>
      <c r="HL29" s="89">
        <f t="shared" si="3"/>
        <v>39.081118477416034</v>
      </c>
      <c r="HM29" s="89">
        <f t="shared" si="3"/>
        <v>39.081118477416034</v>
      </c>
      <c r="HN29" s="89">
        <f t="shared" si="3"/>
        <v>39.081118477416034</v>
      </c>
      <c r="HO29" s="89">
        <f t="shared" si="3"/>
        <v>39.081118477416034</v>
      </c>
      <c r="HP29" s="89">
        <f t="shared" si="3"/>
        <v>39.081118477416034</v>
      </c>
      <c r="HQ29" s="89">
        <f t="shared" si="3"/>
        <v>39.081118477416034</v>
      </c>
      <c r="HR29" s="89">
        <f t="shared" si="3"/>
        <v>39.081118477416034</v>
      </c>
      <c r="HS29" s="89">
        <f t="shared" si="3"/>
        <v>39.081118477416034</v>
      </c>
      <c r="HT29" s="89">
        <f t="shared" si="3"/>
        <v>39.081118477416034</v>
      </c>
      <c r="HU29" s="89">
        <f t="shared" si="3"/>
        <v>39.081118477416034</v>
      </c>
      <c r="HV29" s="89">
        <f t="shared" si="3"/>
        <v>39.847839606940092</v>
      </c>
      <c r="HW29" s="89">
        <f t="shared" si="3"/>
        <v>39.847839606940092</v>
      </c>
      <c r="HX29" s="89">
        <f t="shared" si="3"/>
        <v>39.847839606940092</v>
      </c>
      <c r="HY29" s="89">
        <f t="shared" si="3"/>
        <v>39.847839606940092</v>
      </c>
      <c r="HZ29" s="89">
        <f t="shared" si="3"/>
        <v>39.847839606940092</v>
      </c>
      <c r="IA29" s="89">
        <f t="shared" si="3"/>
        <v>39.847839606940092</v>
      </c>
      <c r="IB29" s="89">
        <f t="shared" si="3"/>
        <v>39.847839606940092</v>
      </c>
      <c r="IC29" s="89">
        <f t="shared" si="3"/>
        <v>39.847839606940092</v>
      </c>
      <c r="ID29" s="89">
        <f t="shared" si="3"/>
        <v>39.847839606940092</v>
      </c>
      <c r="IE29" s="89">
        <f t="shared" si="3"/>
        <v>39.847839606940092</v>
      </c>
      <c r="IF29" s="89">
        <f t="shared" si="3"/>
        <v>39.847839606940092</v>
      </c>
      <c r="IG29" s="89">
        <f t="shared" si="3"/>
        <v>39.847839606940092</v>
      </c>
      <c r="IH29" s="89">
        <f t="shared" si="3"/>
        <v>40.682736310670698</v>
      </c>
      <c r="II29" s="89">
        <f t="shared" si="3"/>
        <v>40.682736310670698</v>
      </c>
      <c r="IJ29" s="89">
        <f t="shared" si="3"/>
        <v>40.682736310670698</v>
      </c>
      <c r="IK29" s="89">
        <f t="shared" si="3"/>
        <v>40.682736310670698</v>
      </c>
      <c r="IL29" s="89">
        <f t="shared" si="3"/>
        <v>40.682736310670698</v>
      </c>
      <c r="IM29" s="89">
        <f t="shared" si="3"/>
        <v>40.682736310670698</v>
      </c>
      <c r="IN29" s="89">
        <f t="shared" si="3"/>
        <v>40.682736310670698</v>
      </c>
      <c r="IO29" s="89">
        <f t="shared" si="3"/>
        <v>40.682736310670698</v>
      </c>
      <c r="IP29" s="89">
        <f t="shared" si="3"/>
        <v>40.682736310670698</v>
      </c>
      <c r="IQ29" s="89">
        <f t="shared" si="3"/>
        <v>40.682736310670698</v>
      </c>
      <c r="IR29" s="89">
        <f t="shared" si="3"/>
        <v>40.682736310670698</v>
      </c>
      <c r="IS29" s="89">
        <f t="shared" si="3"/>
        <v>40.682736310670698</v>
      </c>
      <c r="IT29" s="89">
        <f t="shared" si="3"/>
        <v>41.532943255318159</v>
      </c>
      <c r="IU29" s="89">
        <f t="shared" si="3"/>
        <v>41.532943255318159</v>
      </c>
      <c r="IV29" s="89">
        <f t="shared" si="3"/>
        <v>41.532943255318159</v>
      </c>
      <c r="IW29" s="89">
        <f t="shared" si="3"/>
        <v>41.532943255318159</v>
      </c>
      <c r="IX29" s="89">
        <f t="shared" ref="IX29:LI29" si="4">(IX22+IX$26)*ColstripHR/1000+IX$25</f>
        <v>41.532943255318159</v>
      </c>
      <c r="IY29" s="89">
        <f t="shared" si="4"/>
        <v>41.532943255318159</v>
      </c>
      <c r="IZ29" s="89">
        <f t="shared" si="4"/>
        <v>41.532943255318159</v>
      </c>
      <c r="JA29" s="89">
        <f t="shared" si="4"/>
        <v>41.532943255318159</v>
      </c>
      <c r="JB29" s="89">
        <f t="shared" si="4"/>
        <v>41.532943255318159</v>
      </c>
      <c r="JC29" s="89">
        <f t="shared" si="4"/>
        <v>41.532943255318159</v>
      </c>
      <c r="JD29" s="89">
        <f t="shared" si="4"/>
        <v>41.532943255318159</v>
      </c>
      <c r="JE29" s="89">
        <f t="shared" si="4"/>
        <v>41.532943255318159</v>
      </c>
      <c r="JF29" s="89">
        <f t="shared" si="4"/>
        <v>42.383556519610707</v>
      </c>
      <c r="JG29" s="89">
        <f t="shared" si="4"/>
        <v>42.383556519610707</v>
      </c>
      <c r="JH29" s="89">
        <f t="shared" si="4"/>
        <v>42.383556519610707</v>
      </c>
      <c r="JI29" s="89">
        <f t="shared" si="4"/>
        <v>42.383556519610707</v>
      </c>
      <c r="JJ29" s="89">
        <f t="shared" si="4"/>
        <v>42.383556519610707</v>
      </c>
      <c r="JK29" s="89">
        <f t="shared" si="4"/>
        <v>42.383556519610707</v>
      </c>
      <c r="JL29" s="89">
        <f t="shared" si="4"/>
        <v>42.383556519610707</v>
      </c>
      <c r="JM29" s="89">
        <f t="shared" si="4"/>
        <v>42.383556519610707</v>
      </c>
      <c r="JN29" s="89">
        <f t="shared" si="4"/>
        <v>42.383556519610707</v>
      </c>
      <c r="JO29" s="89">
        <f t="shared" si="4"/>
        <v>42.383556519610707</v>
      </c>
      <c r="JP29" s="89">
        <f t="shared" si="4"/>
        <v>42.383556519610707</v>
      </c>
      <c r="JQ29" s="89">
        <f t="shared" si="4"/>
        <v>42.383556519610707</v>
      </c>
      <c r="JR29" s="89">
        <f t="shared" si="4"/>
        <v>41.307228519610703</v>
      </c>
      <c r="JS29" s="89">
        <f t="shared" si="4"/>
        <v>41.307228519610703</v>
      </c>
      <c r="JT29" s="89">
        <f t="shared" si="4"/>
        <v>41.307228519610703</v>
      </c>
      <c r="JU29" s="89">
        <f t="shared" si="4"/>
        <v>41.307228519610703</v>
      </c>
      <c r="JV29" s="89">
        <f t="shared" si="4"/>
        <v>41.307228519610703</v>
      </c>
      <c r="JW29" s="89">
        <f t="shared" si="4"/>
        <v>41.307228519610703</v>
      </c>
      <c r="JX29" s="89">
        <f t="shared" si="4"/>
        <v>41.307228519610703</v>
      </c>
      <c r="JY29" s="89">
        <f t="shared" si="4"/>
        <v>41.307228519610703</v>
      </c>
      <c r="JZ29" s="89">
        <f t="shared" si="4"/>
        <v>41.307228519610703</v>
      </c>
      <c r="KA29" s="89">
        <f t="shared" si="4"/>
        <v>41.307228519610703</v>
      </c>
      <c r="KB29" s="89">
        <f t="shared" si="4"/>
        <v>41.307228519610703</v>
      </c>
      <c r="KC29" s="89">
        <f t="shared" si="4"/>
        <v>41.307228519610703</v>
      </c>
      <c r="KD29" s="89">
        <f t="shared" si="4"/>
        <v>41.841626411722437</v>
      </c>
      <c r="KE29" s="89">
        <f t="shared" si="4"/>
        <v>41.841626411722437</v>
      </c>
      <c r="KF29" s="89">
        <f t="shared" si="4"/>
        <v>41.841626411722437</v>
      </c>
      <c r="KG29" s="89">
        <f t="shared" si="4"/>
        <v>41.841626411722437</v>
      </c>
      <c r="KH29" s="89">
        <f t="shared" si="4"/>
        <v>41.841626411722437</v>
      </c>
      <c r="KI29" s="89">
        <f t="shared" si="4"/>
        <v>41.841626411722437</v>
      </c>
      <c r="KJ29" s="89">
        <f t="shared" si="4"/>
        <v>41.841626411722437</v>
      </c>
      <c r="KK29" s="89">
        <f t="shared" si="4"/>
        <v>41.841626411722437</v>
      </c>
      <c r="KL29" s="89">
        <f t="shared" si="4"/>
        <v>41.841626411722437</v>
      </c>
      <c r="KM29" s="89">
        <f t="shared" si="4"/>
        <v>41.841626411722437</v>
      </c>
      <c r="KN29" s="89">
        <f t="shared" si="4"/>
        <v>41.841626411722437</v>
      </c>
      <c r="KO29" s="89">
        <f t="shared" si="4"/>
        <v>41.841626411722437</v>
      </c>
      <c r="KP29" s="89">
        <f t="shared" si="4"/>
        <v>42.532641831095248</v>
      </c>
      <c r="KQ29" s="89">
        <f t="shared" si="4"/>
        <v>42.532641831095248</v>
      </c>
      <c r="KR29" s="89">
        <f t="shared" si="4"/>
        <v>42.532641831095248</v>
      </c>
      <c r="KS29" s="89">
        <f t="shared" si="4"/>
        <v>42.532641831095248</v>
      </c>
      <c r="KT29" s="89">
        <f t="shared" si="4"/>
        <v>42.532641831095248</v>
      </c>
      <c r="KU29" s="89">
        <f t="shared" si="4"/>
        <v>42.532641831095248</v>
      </c>
      <c r="KV29" s="89">
        <f t="shared" si="4"/>
        <v>42.532641831095248</v>
      </c>
      <c r="KW29" s="89">
        <f t="shared" si="4"/>
        <v>42.532641831095248</v>
      </c>
      <c r="KX29" s="89">
        <f t="shared" si="4"/>
        <v>42.532641831095248</v>
      </c>
      <c r="KY29" s="89">
        <f t="shared" si="4"/>
        <v>42.532641831095248</v>
      </c>
      <c r="KZ29" s="89">
        <f t="shared" si="4"/>
        <v>42.532641831095248</v>
      </c>
      <c r="LA29" s="89">
        <f t="shared" si="4"/>
        <v>42.532641831095248</v>
      </c>
      <c r="LB29" s="89">
        <f t="shared" si="4"/>
        <v>43.307879420417343</v>
      </c>
      <c r="LC29" s="89">
        <f t="shared" si="4"/>
        <v>43.307879420417343</v>
      </c>
      <c r="LD29" s="89">
        <f t="shared" si="4"/>
        <v>43.307879420417343</v>
      </c>
      <c r="LE29" s="89">
        <f t="shared" si="4"/>
        <v>43.307879420417343</v>
      </c>
      <c r="LF29" s="89">
        <f t="shared" si="4"/>
        <v>43.307879420417343</v>
      </c>
      <c r="LG29" s="89">
        <f t="shared" si="4"/>
        <v>43.307879420417343</v>
      </c>
      <c r="LH29" s="89">
        <f t="shared" si="4"/>
        <v>43.307879420417343</v>
      </c>
      <c r="LI29" s="89">
        <f t="shared" si="4"/>
        <v>43.307879420417343</v>
      </c>
      <c r="LJ29" s="89">
        <f>(LJ22+LJ$26)*ColstripHR/1000+LJ$25</f>
        <v>43.307879420417343</v>
      </c>
      <c r="LK29" s="89">
        <f>(LK22+LK$26)*ColstripHR/1000+LK$25</f>
        <v>43.307879420417343</v>
      </c>
      <c r="LL29" s="89">
        <f>(LL22+LL$26)*ColstripHR/1000+LL$25</f>
        <v>43.307879420417343</v>
      </c>
      <c r="LM29" s="89">
        <f>(LM22+LM$26)*ColstripHR/1000+LM$25</f>
        <v>43.307879420417343</v>
      </c>
      <c r="LN29" s="89"/>
      <c r="LO29" s="89"/>
      <c r="LP29" s="89"/>
      <c r="LQ29" s="89"/>
      <c r="LR29" s="89"/>
      <c r="LS29" s="89"/>
      <c r="LT29" s="89"/>
      <c r="LU29" s="89"/>
      <c r="LV29" s="89"/>
      <c r="LW29" s="89"/>
      <c r="LX29" s="89"/>
      <c r="LY29" s="89"/>
      <c r="LZ29" s="89"/>
      <c r="MA29" s="89"/>
      <c r="MB29" s="89"/>
      <c r="MC29" s="89"/>
      <c r="MD29" s="89"/>
      <c r="ME29" s="89"/>
      <c r="MF29" s="89"/>
      <c r="MG29" s="89"/>
      <c r="MH29" s="89"/>
      <c r="MI29" s="89"/>
      <c r="MJ29" s="89"/>
      <c r="MK29" s="89"/>
      <c r="ML29" s="89"/>
      <c r="MM29" s="89"/>
      <c r="MN29" s="89"/>
      <c r="MO29" s="89"/>
      <c r="MP29" s="89"/>
      <c r="MQ29" s="89"/>
      <c r="MR29" s="89"/>
      <c r="MS29" s="89"/>
      <c r="MT29" s="89"/>
      <c r="MU29" s="89"/>
      <c r="MV29" s="89"/>
      <c r="MW29" s="89"/>
      <c r="MX29" s="89"/>
      <c r="MY29" s="89"/>
      <c r="MZ29" s="89"/>
      <c r="NA29" s="89"/>
      <c r="NB29" s="89"/>
      <c r="NC29" s="89"/>
      <c r="ND29" s="89"/>
      <c r="NE29" s="89"/>
      <c r="NF29" s="89"/>
      <c r="NG29" s="89"/>
      <c r="NH29" s="89"/>
      <c r="NI29" s="89"/>
      <c r="NJ29" s="89"/>
      <c r="NK29" s="89"/>
      <c r="NL29" s="89"/>
      <c r="NM29" s="89"/>
      <c r="NN29" s="89"/>
      <c r="NO29" s="89"/>
      <c r="NP29" s="89"/>
      <c r="NQ29" s="89"/>
      <c r="NR29" s="89"/>
      <c r="NS29" s="89"/>
      <c r="NT29" s="89"/>
      <c r="NU29" s="89"/>
      <c r="NV29" s="89" t="e">
        <f t="shared" ref="NV29:QG29" si="5">(NV22+NV$26)*ColstripHR/1000+NV$25</f>
        <v>#N/A</v>
      </c>
      <c r="NW29" s="89" t="e">
        <f t="shared" si="5"/>
        <v>#N/A</v>
      </c>
      <c r="NX29" s="89" t="e">
        <f t="shared" si="5"/>
        <v>#N/A</v>
      </c>
      <c r="NY29" s="89" t="e">
        <f t="shared" si="5"/>
        <v>#N/A</v>
      </c>
      <c r="NZ29" s="89" t="e">
        <f t="shared" si="5"/>
        <v>#N/A</v>
      </c>
      <c r="OA29" s="89" t="e">
        <f t="shared" si="5"/>
        <v>#N/A</v>
      </c>
      <c r="OB29" s="89" t="e">
        <f t="shared" si="5"/>
        <v>#N/A</v>
      </c>
      <c r="OC29" s="89" t="e">
        <f t="shared" si="5"/>
        <v>#N/A</v>
      </c>
      <c r="OD29" s="89" t="e">
        <f t="shared" si="5"/>
        <v>#N/A</v>
      </c>
      <c r="OE29" s="89" t="e">
        <f t="shared" si="5"/>
        <v>#N/A</v>
      </c>
      <c r="OF29" s="89" t="e">
        <f t="shared" si="5"/>
        <v>#N/A</v>
      </c>
      <c r="OG29" s="89" t="e">
        <f t="shared" si="5"/>
        <v>#N/A</v>
      </c>
      <c r="OH29" s="89">
        <f t="shared" si="5"/>
        <v>27.489357126862114</v>
      </c>
      <c r="OI29" s="89">
        <f t="shared" si="5"/>
        <v>27.489367998862118</v>
      </c>
      <c r="OJ29" s="89">
        <f t="shared" si="5"/>
        <v>27.489367998862118</v>
      </c>
      <c r="OK29" s="89">
        <f t="shared" si="5"/>
        <v>27.489367998862118</v>
      </c>
      <c r="OL29" s="89">
        <f t="shared" si="5"/>
        <v>27.489367998862118</v>
      </c>
      <c r="OM29" s="89">
        <f t="shared" si="5"/>
        <v>27.489357126862114</v>
      </c>
      <c r="ON29" s="89">
        <f t="shared" si="5"/>
        <v>27.489367998862118</v>
      </c>
      <c r="OO29" s="89">
        <f t="shared" si="5"/>
        <v>27.489367998862118</v>
      </c>
      <c r="OP29" s="89">
        <f t="shared" si="5"/>
        <v>27.489357126862114</v>
      </c>
      <c r="OQ29" s="89">
        <f t="shared" si="5"/>
        <v>27.489357126862114</v>
      </c>
      <c r="OR29" s="89">
        <f t="shared" si="5"/>
        <v>27.489357126862114</v>
      </c>
      <c r="OS29" s="89">
        <f t="shared" si="5"/>
        <v>27.489367998862118</v>
      </c>
      <c r="OT29" s="89">
        <f t="shared" si="5"/>
        <v>28.348997914072903</v>
      </c>
      <c r="OU29" s="89">
        <f t="shared" si="5"/>
        <v>28.349008786072908</v>
      </c>
      <c r="OV29" s="89">
        <f t="shared" si="5"/>
        <v>28.348997914072903</v>
      </c>
      <c r="OW29" s="89">
        <f t="shared" si="5"/>
        <v>28.349008786072908</v>
      </c>
      <c r="OX29" s="89">
        <f t="shared" si="5"/>
        <v>28.348997914072903</v>
      </c>
      <c r="OY29" s="89">
        <f t="shared" si="5"/>
        <v>28.349008786072908</v>
      </c>
      <c r="OZ29" s="89">
        <f t="shared" si="5"/>
        <v>28.349008786072908</v>
      </c>
      <c r="PA29" s="89">
        <f t="shared" si="5"/>
        <v>28.349008786072908</v>
      </c>
      <c r="PB29" s="89">
        <f t="shared" si="5"/>
        <v>28.349008786072908</v>
      </c>
      <c r="PC29" s="89">
        <f t="shared" si="5"/>
        <v>28.349008786072908</v>
      </c>
      <c r="PD29" s="89">
        <f t="shared" si="5"/>
        <v>28.348997914072903</v>
      </c>
      <c r="PE29" s="89">
        <f t="shared" si="5"/>
        <v>28.349008786072908</v>
      </c>
      <c r="PF29" s="89">
        <f t="shared" si="5"/>
        <v>29.147445418039329</v>
      </c>
      <c r="PG29" s="89">
        <f t="shared" si="5"/>
        <v>29.147445418039329</v>
      </c>
      <c r="PH29" s="89">
        <f t="shared" si="5"/>
        <v>29.147445418039329</v>
      </c>
      <c r="PI29" s="89">
        <f t="shared" si="5"/>
        <v>29.147445418039329</v>
      </c>
      <c r="PJ29" s="89">
        <f t="shared" si="5"/>
        <v>29.147445418039329</v>
      </c>
      <c r="PK29" s="89">
        <f t="shared" si="5"/>
        <v>29.147445418039329</v>
      </c>
      <c r="PL29" s="89">
        <f t="shared" si="5"/>
        <v>29.147445418039329</v>
      </c>
      <c r="PM29" s="89">
        <f t="shared" si="5"/>
        <v>29.147445418039329</v>
      </c>
      <c r="PN29" s="89">
        <f t="shared" si="5"/>
        <v>29.147445418039329</v>
      </c>
      <c r="PO29" s="89">
        <f t="shared" si="5"/>
        <v>29.147445418039329</v>
      </c>
      <c r="PP29" s="89">
        <f t="shared" si="5"/>
        <v>29.147445418039329</v>
      </c>
      <c r="PQ29" s="89">
        <f t="shared" si="5"/>
        <v>29.147445418039329</v>
      </c>
      <c r="PR29" s="89">
        <f t="shared" si="5"/>
        <v>29.948747132560019</v>
      </c>
      <c r="PS29" s="89">
        <f t="shared" si="5"/>
        <v>29.948747132560019</v>
      </c>
      <c r="PT29" s="89">
        <f t="shared" si="5"/>
        <v>29.948747132560019</v>
      </c>
      <c r="PU29" s="89">
        <f t="shared" si="5"/>
        <v>29.948747132560019</v>
      </c>
      <c r="PV29" s="89">
        <f t="shared" si="5"/>
        <v>29.948747132560019</v>
      </c>
      <c r="PW29" s="89">
        <f t="shared" si="5"/>
        <v>29.948747132560019</v>
      </c>
      <c r="PX29" s="89">
        <f t="shared" si="5"/>
        <v>29.948747132560019</v>
      </c>
      <c r="PY29" s="89">
        <f t="shared" si="5"/>
        <v>29.948747132560019</v>
      </c>
      <c r="PZ29" s="89">
        <f t="shared" si="5"/>
        <v>29.948747132560019</v>
      </c>
      <c r="QA29" s="89">
        <f t="shared" si="5"/>
        <v>29.948747132560019</v>
      </c>
      <c r="QB29" s="89">
        <f t="shared" si="5"/>
        <v>29.948747132560019</v>
      </c>
      <c r="QC29" s="89">
        <f t="shared" si="5"/>
        <v>29.948747132560019</v>
      </c>
      <c r="QD29" s="89">
        <f t="shared" si="5"/>
        <v>30.917883500660043</v>
      </c>
      <c r="QE29" s="89">
        <f t="shared" si="5"/>
        <v>30.917883500660043</v>
      </c>
      <c r="QF29" s="89">
        <f t="shared" si="5"/>
        <v>30.917883500660043</v>
      </c>
      <c r="QG29" s="89">
        <f t="shared" si="5"/>
        <v>30.917883500660043</v>
      </c>
      <c r="QH29" s="89">
        <f t="shared" ref="QH29:SS29" si="6">(QH22+QH$26)*ColstripHR/1000+QH$25</f>
        <v>30.917883500660043</v>
      </c>
      <c r="QI29" s="89">
        <f t="shared" si="6"/>
        <v>30.917883500660043</v>
      </c>
      <c r="QJ29" s="89">
        <f t="shared" si="6"/>
        <v>30.917883500660043</v>
      </c>
      <c r="QK29" s="89">
        <f t="shared" si="6"/>
        <v>30.917883500660043</v>
      </c>
      <c r="QL29" s="89">
        <f t="shared" si="6"/>
        <v>30.917883500660043</v>
      </c>
      <c r="QM29" s="89">
        <f t="shared" si="6"/>
        <v>30.917883500660043</v>
      </c>
      <c r="QN29" s="89">
        <f t="shared" si="6"/>
        <v>30.917883500660043</v>
      </c>
      <c r="QO29" s="89">
        <f t="shared" si="6"/>
        <v>30.917883500660043</v>
      </c>
      <c r="QP29" s="89">
        <f t="shared" si="6"/>
        <v>31.835986859040212</v>
      </c>
      <c r="QQ29" s="89">
        <f t="shared" si="6"/>
        <v>31.835986859040212</v>
      </c>
      <c r="QR29" s="89">
        <f t="shared" si="6"/>
        <v>31.835986859040212</v>
      </c>
      <c r="QS29" s="89">
        <f t="shared" si="6"/>
        <v>31.835986859040212</v>
      </c>
      <c r="QT29" s="89">
        <f t="shared" si="6"/>
        <v>31.835986859040212</v>
      </c>
      <c r="QU29" s="89">
        <f t="shared" si="6"/>
        <v>31.835986859040212</v>
      </c>
      <c r="QV29" s="89">
        <f t="shared" si="6"/>
        <v>31.835986859040212</v>
      </c>
      <c r="QW29" s="89">
        <f t="shared" si="6"/>
        <v>31.835986859040212</v>
      </c>
      <c r="QX29" s="89">
        <f t="shared" si="6"/>
        <v>31.835986859040212</v>
      </c>
      <c r="QY29" s="89">
        <f t="shared" si="6"/>
        <v>31.835986859040212</v>
      </c>
      <c r="QZ29" s="89">
        <f t="shared" si="6"/>
        <v>31.835986859040212</v>
      </c>
      <c r="RA29" s="89">
        <f t="shared" si="6"/>
        <v>31.835986859040212</v>
      </c>
      <c r="RB29" s="89">
        <f t="shared" si="6"/>
        <v>32.741925344024068</v>
      </c>
      <c r="RC29" s="89">
        <f t="shared" si="6"/>
        <v>32.741925344024068</v>
      </c>
      <c r="RD29" s="89">
        <f t="shared" si="6"/>
        <v>32.741925344024068</v>
      </c>
      <c r="RE29" s="89">
        <f t="shared" si="6"/>
        <v>32.741925344024068</v>
      </c>
      <c r="RF29" s="89">
        <f t="shared" si="6"/>
        <v>32.741925344024068</v>
      </c>
      <c r="RG29" s="89">
        <f t="shared" si="6"/>
        <v>32.741925344024068</v>
      </c>
      <c r="RH29" s="89">
        <f t="shared" si="6"/>
        <v>32.741925344024068</v>
      </c>
      <c r="RI29" s="89">
        <f t="shared" si="6"/>
        <v>32.741925344024068</v>
      </c>
      <c r="RJ29" s="89">
        <f t="shared" si="6"/>
        <v>32.741925344024068</v>
      </c>
      <c r="RK29" s="89">
        <f t="shared" si="6"/>
        <v>32.741925344024068</v>
      </c>
      <c r="RL29" s="89">
        <f t="shared" si="6"/>
        <v>32.741925344024068</v>
      </c>
      <c r="RM29" s="89">
        <f t="shared" si="6"/>
        <v>32.741925344024068</v>
      </c>
      <c r="RN29" s="89">
        <f t="shared" si="6"/>
        <v>33.423391948760546</v>
      </c>
      <c r="RO29" s="89">
        <f t="shared" si="6"/>
        <v>33.423391948760546</v>
      </c>
      <c r="RP29" s="89">
        <f t="shared" si="6"/>
        <v>33.423391948760546</v>
      </c>
      <c r="RQ29" s="89">
        <f t="shared" si="6"/>
        <v>33.423391948760546</v>
      </c>
      <c r="RR29" s="89">
        <f t="shared" si="6"/>
        <v>33.423391948760546</v>
      </c>
      <c r="RS29" s="89">
        <f t="shared" si="6"/>
        <v>33.423391948760546</v>
      </c>
      <c r="RT29" s="89">
        <f t="shared" si="6"/>
        <v>33.423391948760546</v>
      </c>
      <c r="RU29" s="89">
        <f t="shared" si="6"/>
        <v>33.423391948760546</v>
      </c>
      <c r="RV29" s="89">
        <f t="shared" si="6"/>
        <v>33.423391948760546</v>
      </c>
      <c r="RW29" s="89">
        <f t="shared" si="6"/>
        <v>33.423391948760546</v>
      </c>
      <c r="RX29" s="89">
        <f t="shared" si="6"/>
        <v>33.423391948760546</v>
      </c>
      <c r="RY29" s="89">
        <f t="shared" si="6"/>
        <v>33.423391948760546</v>
      </c>
      <c r="RZ29" s="89">
        <f t="shared" si="6"/>
        <v>34.076293475953811</v>
      </c>
      <c r="SA29" s="89">
        <f t="shared" si="6"/>
        <v>34.076293475953811</v>
      </c>
      <c r="SB29" s="89">
        <f t="shared" si="6"/>
        <v>34.076293475953811</v>
      </c>
      <c r="SC29" s="89">
        <f t="shared" si="6"/>
        <v>34.076293475953811</v>
      </c>
      <c r="SD29" s="89">
        <f t="shared" si="6"/>
        <v>34.076293475953811</v>
      </c>
      <c r="SE29" s="89">
        <f t="shared" si="6"/>
        <v>34.076293475953811</v>
      </c>
      <c r="SF29" s="89">
        <f t="shared" si="6"/>
        <v>34.076293475953811</v>
      </c>
      <c r="SG29" s="89">
        <f t="shared" si="6"/>
        <v>34.076293475953811</v>
      </c>
      <c r="SH29" s="89">
        <f t="shared" si="6"/>
        <v>34.076293475953811</v>
      </c>
      <c r="SI29" s="89">
        <f t="shared" si="6"/>
        <v>34.076293475953811</v>
      </c>
      <c r="SJ29" s="89">
        <f t="shared" si="6"/>
        <v>34.076293475953811</v>
      </c>
      <c r="SK29" s="89">
        <f t="shared" si="6"/>
        <v>34.076293475953811</v>
      </c>
      <c r="SL29" s="89">
        <f t="shared" si="6"/>
        <v>34.776170877699272</v>
      </c>
      <c r="SM29" s="89">
        <f t="shared" si="6"/>
        <v>34.776170877699272</v>
      </c>
      <c r="SN29" s="89">
        <f t="shared" si="6"/>
        <v>34.776170877699272</v>
      </c>
      <c r="SO29" s="89">
        <f t="shared" si="6"/>
        <v>34.776170877699272</v>
      </c>
      <c r="SP29" s="89">
        <f t="shared" si="6"/>
        <v>34.776170877699272</v>
      </c>
      <c r="SQ29" s="89">
        <f t="shared" si="6"/>
        <v>34.776170877699272</v>
      </c>
      <c r="SR29" s="89">
        <f t="shared" si="6"/>
        <v>34.776170877699272</v>
      </c>
      <c r="SS29" s="89">
        <f t="shared" si="6"/>
        <v>34.776170877699272</v>
      </c>
      <c r="ST29" s="89">
        <f t="shared" ref="ST29:VE29" si="7">(ST22+ST$26)*ColstripHR/1000+ST$25</f>
        <v>34.776170877699272</v>
      </c>
      <c r="SU29" s="89">
        <f t="shared" si="7"/>
        <v>34.776170877699272</v>
      </c>
      <c r="SV29" s="89">
        <f t="shared" si="7"/>
        <v>34.776170877699272</v>
      </c>
      <c r="SW29" s="89">
        <f t="shared" si="7"/>
        <v>34.776170877699272</v>
      </c>
      <c r="SX29" s="89">
        <f t="shared" si="7"/>
        <v>35.406521837491262</v>
      </c>
      <c r="SY29" s="89">
        <f t="shared" si="7"/>
        <v>35.406521837491262</v>
      </c>
      <c r="SZ29" s="89">
        <f t="shared" si="7"/>
        <v>35.406521837491262</v>
      </c>
      <c r="TA29" s="89">
        <f t="shared" si="7"/>
        <v>35.406521837491262</v>
      </c>
      <c r="TB29" s="89">
        <f t="shared" si="7"/>
        <v>35.406521837491262</v>
      </c>
      <c r="TC29" s="89">
        <f t="shared" si="7"/>
        <v>35.406521837491262</v>
      </c>
      <c r="TD29" s="89">
        <f t="shared" si="7"/>
        <v>35.406521837491262</v>
      </c>
      <c r="TE29" s="89">
        <f t="shared" si="7"/>
        <v>35.406521837491262</v>
      </c>
      <c r="TF29" s="89">
        <f t="shared" si="7"/>
        <v>35.406521837491262</v>
      </c>
      <c r="TG29" s="89">
        <f t="shared" si="7"/>
        <v>35.406521837491262</v>
      </c>
      <c r="TH29" s="89">
        <f t="shared" si="7"/>
        <v>35.406521837491262</v>
      </c>
      <c r="TI29" s="89">
        <f t="shared" si="7"/>
        <v>35.406521837491262</v>
      </c>
      <c r="TJ29" s="89">
        <f t="shared" si="7"/>
        <v>36.175104293485077</v>
      </c>
      <c r="TK29" s="89">
        <f t="shared" si="7"/>
        <v>36.175104293485077</v>
      </c>
      <c r="TL29" s="89">
        <f t="shared" si="7"/>
        <v>36.175104293485077</v>
      </c>
      <c r="TM29" s="89">
        <f t="shared" si="7"/>
        <v>36.175104293485077</v>
      </c>
      <c r="TN29" s="89">
        <f t="shared" si="7"/>
        <v>36.175104293485077</v>
      </c>
      <c r="TO29" s="89">
        <f t="shared" si="7"/>
        <v>36.175104293485077</v>
      </c>
      <c r="TP29" s="89">
        <f t="shared" si="7"/>
        <v>36.175104293485077</v>
      </c>
      <c r="TQ29" s="89">
        <f t="shared" si="7"/>
        <v>36.175104293485077</v>
      </c>
      <c r="TR29" s="89">
        <f t="shared" si="7"/>
        <v>36.175104293485077</v>
      </c>
      <c r="TS29" s="89">
        <f t="shared" si="7"/>
        <v>36.175104293485077</v>
      </c>
      <c r="TT29" s="89">
        <f t="shared" si="7"/>
        <v>36.175104293485077</v>
      </c>
      <c r="TU29" s="89">
        <f t="shared" si="7"/>
        <v>36.175104293485077</v>
      </c>
      <c r="TV29" s="89">
        <f t="shared" si="7"/>
        <v>36.854415372776323</v>
      </c>
      <c r="TW29" s="89">
        <f t="shared" si="7"/>
        <v>36.854415372776323</v>
      </c>
      <c r="TX29" s="89">
        <f t="shared" si="7"/>
        <v>36.854415372776323</v>
      </c>
      <c r="TY29" s="89">
        <f t="shared" si="7"/>
        <v>36.854415372776323</v>
      </c>
      <c r="TZ29" s="89">
        <f t="shared" si="7"/>
        <v>36.854415372776323</v>
      </c>
      <c r="UA29" s="89">
        <f t="shared" si="7"/>
        <v>36.854415372776323</v>
      </c>
      <c r="UB29" s="89">
        <f t="shared" si="7"/>
        <v>36.854415372776323</v>
      </c>
      <c r="UC29" s="89">
        <f t="shared" si="7"/>
        <v>36.854415372776323</v>
      </c>
      <c r="UD29" s="89">
        <f t="shared" si="7"/>
        <v>36.854415372776323</v>
      </c>
      <c r="UE29" s="89">
        <f t="shared" si="7"/>
        <v>36.854415372776323</v>
      </c>
      <c r="UF29" s="89">
        <f t="shared" si="7"/>
        <v>36.854415372776323</v>
      </c>
      <c r="UG29" s="89">
        <f t="shared" si="7"/>
        <v>36.854415372776323</v>
      </c>
      <c r="UH29" s="89">
        <f t="shared" si="7"/>
        <v>37.610322469899565</v>
      </c>
      <c r="UI29" s="89">
        <f t="shared" si="7"/>
        <v>37.610322469899565</v>
      </c>
      <c r="UJ29" s="89">
        <f t="shared" si="7"/>
        <v>37.610322469899565</v>
      </c>
      <c r="UK29" s="89">
        <f t="shared" si="7"/>
        <v>37.610322469899565</v>
      </c>
      <c r="UL29" s="89">
        <f t="shared" si="7"/>
        <v>37.610322469899565</v>
      </c>
      <c r="UM29" s="89">
        <f t="shared" si="7"/>
        <v>37.610322469899565</v>
      </c>
      <c r="UN29" s="89">
        <f t="shared" si="7"/>
        <v>37.610322469899565</v>
      </c>
      <c r="UO29" s="89">
        <f t="shared" si="7"/>
        <v>37.610322469899565</v>
      </c>
      <c r="UP29" s="89">
        <f t="shared" si="7"/>
        <v>37.610322469899565</v>
      </c>
      <c r="UQ29" s="89">
        <f t="shared" si="7"/>
        <v>37.610322469899565</v>
      </c>
      <c r="UR29" s="89">
        <f t="shared" si="7"/>
        <v>37.610322469899565</v>
      </c>
      <c r="US29" s="89">
        <f t="shared" si="7"/>
        <v>37.610322469899565</v>
      </c>
      <c r="UT29" s="89">
        <f t="shared" si="7"/>
        <v>38.304624138479618</v>
      </c>
      <c r="UU29" s="89">
        <f t="shared" si="7"/>
        <v>38.304624138479618</v>
      </c>
      <c r="UV29" s="89">
        <f t="shared" si="7"/>
        <v>38.304624138479618</v>
      </c>
      <c r="UW29" s="89">
        <f t="shared" si="7"/>
        <v>38.304624138479618</v>
      </c>
      <c r="UX29" s="89">
        <f t="shared" si="7"/>
        <v>38.304624138479618</v>
      </c>
      <c r="UY29" s="89">
        <f t="shared" si="7"/>
        <v>38.304624138479618</v>
      </c>
      <c r="UZ29" s="89">
        <f t="shared" si="7"/>
        <v>38.304624138479618</v>
      </c>
      <c r="VA29" s="89">
        <f t="shared" si="7"/>
        <v>38.304624138479618</v>
      </c>
      <c r="VB29" s="89">
        <f t="shared" si="7"/>
        <v>38.304624138479618</v>
      </c>
      <c r="VC29" s="89">
        <f t="shared" si="7"/>
        <v>38.304624138479618</v>
      </c>
      <c r="VD29" s="89">
        <f t="shared" si="7"/>
        <v>38.304624138479618</v>
      </c>
      <c r="VE29" s="89">
        <f t="shared" si="7"/>
        <v>38.304624138479618</v>
      </c>
      <c r="VF29" s="89">
        <f t="shared" ref="VF29:XQ29" si="8">(VF22+VF$26)*ColstripHR/1000+VF$25</f>
        <v>39.081118477416034</v>
      </c>
      <c r="VG29" s="89">
        <f t="shared" si="8"/>
        <v>39.081118477416034</v>
      </c>
      <c r="VH29" s="89">
        <f t="shared" si="8"/>
        <v>39.081118477416034</v>
      </c>
      <c r="VI29" s="89">
        <f t="shared" si="8"/>
        <v>39.081118477416034</v>
      </c>
      <c r="VJ29" s="89">
        <f t="shared" si="8"/>
        <v>39.081118477416034</v>
      </c>
      <c r="VK29" s="89">
        <f t="shared" si="8"/>
        <v>39.081118477416034</v>
      </c>
      <c r="VL29" s="89">
        <f t="shared" si="8"/>
        <v>39.081118477416034</v>
      </c>
      <c r="VM29" s="89">
        <f t="shared" si="8"/>
        <v>39.081118477416034</v>
      </c>
      <c r="VN29" s="89">
        <f t="shared" si="8"/>
        <v>39.081118477416034</v>
      </c>
      <c r="VO29" s="89">
        <f t="shared" si="8"/>
        <v>39.081118477416034</v>
      </c>
      <c r="VP29" s="89">
        <f t="shared" si="8"/>
        <v>39.081118477416034</v>
      </c>
      <c r="VQ29" s="89">
        <f t="shared" si="8"/>
        <v>39.081118477416034</v>
      </c>
      <c r="VR29" s="89">
        <f t="shared" si="8"/>
        <v>39.847839606940092</v>
      </c>
      <c r="VS29" s="89">
        <f t="shared" si="8"/>
        <v>39.847839606940092</v>
      </c>
      <c r="VT29" s="89">
        <f t="shared" si="8"/>
        <v>39.847839606940092</v>
      </c>
      <c r="VU29" s="89">
        <f t="shared" si="8"/>
        <v>39.847839606940092</v>
      </c>
      <c r="VV29" s="89">
        <f t="shared" si="8"/>
        <v>39.847839606940092</v>
      </c>
      <c r="VW29" s="89">
        <f t="shared" si="8"/>
        <v>39.847839606940092</v>
      </c>
      <c r="VX29" s="89">
        <f t="shared" si="8"/>
        <v>39.847839606940092</v>
      </c>
      <c r="VY29" s="89">
        <f t="shared" si="8"/>
        <v>39.847839606940092</v>
      </c>
      <c r="VZ29" s="89">
        <f t="shared" si="8"/>
        <v>39.847839606940092</v>
      </c>
      <c r="WA29" s="89">
        <f t="shared" si="8"/>
        <v>39.847839606940092</v>
      </c>
      <c r="WB29" s="89">
        <f t="shared" si="8"/>
        <v>39.847839606940092</v>
      </c>
      <c r="WC29" s="89">
        <f t="shared" si="8"/>
        <v>39.847839606940092</v>
      </c>
      <c r="WD29" s="89">
        <f t="shared" si="8"/>
        <v>40.682736310670698</v>
      </c>
      <c r="WE29" s="89">
        <f t="shared" si="8"/>
        <v>40.682736310670698</v>
      </c>
      <c r="WF29" s="89">
        <f t="shared" si="8"/>
        <v>40.682736310670698</v>
      </c>
      <c r="WG29" s="89">
        <f t="shared" si="8"/>
        <v>40.682736310670698</v>
      </c>
      <c r="WH29" s="89">
        <f t="shared" si="8"/>
        <v>40.682736310670698</v>
      </c>
      <c r="WI29" s="89">
        <f t="shared" si="8"/>
        <v>40.682736310670698</v>
      </c>
      <c r="WJ29" s="89">
        <f t="shared" si="8"/>
        <v>40.682736310670698</v>
      </c>
      <c r="WK29" s="89">
        <f t="shared" si="8"/>
        <v>40.682736310670698</v>
      </c>
      <c r="WL29" s="89">
        <f t="shared" si="8"/>
        <v>40.682736310670698</v>
      </c>
      <c r="WM29" s="89">
        <f t="shared" si="8"/>
        <v>40.682736310670698</v>
      </c>
      <c r="WN29" s="89">
        <f t="shared" si="8"/>
        <v>40.682736310670698</v>
      </c>
      <c r="WO29" s="89">
        <f t="shared" si="8"/>
        <v>40.682736310670698</v>
      </c>
      <c r="WP29" s="89">
        <f t="shared" si="8"/>
        <v>41.532943255318159</v>
      </c>
      <c r="WQ29" s="89">
        <f t="shared" si="8"/>
        <v>41.532943255318159</v>
      </c>
      <c r="WR29" s="89">
        <f t="shared" si="8"/>
        <v>41.532943255318159</v>
      </c>
      <c r="WS29" s="89">
        <f t="shared" si="8"/>
        <v>41.532943255318159</v>
      </c>
      <c r="WT29" s="89">
        <f t="shared" si="8"/>
        <v>41.532943255318159</v>
      </c>
      <c r="WU29" s="89">
        <f t="shared" si="8"/>
        <v>41.532943255318159</v>
      </c>
      <c r="WV29" s="89">
        <f t="shared" si="8"/>
        <v>41.532943255318159</v>
      </c>
      <c r="WW29" s="89">
        <f t="shared" si="8"/>
        <v>41.532943255318159</v>
      </c>
      <c r="WX29" s="89">
        <f t="shared" si="8"/>
        <v>41.532943255318159</v>
      </c>
      <c r="WY29" s="89">
        <f t="shared" si="8"/>
        <v>41.532943255318159</v>
      </c>
      <c r="WZ29" s="89">
        <f t="shared" si="8"/>
        <v>41.532943255318159</v>
      </c>
      <c r="XA29" s="89">
        <f t="shared" si="8"/>
        <v>41.532943255318159</v>
      </c>
      <c r="XB29" s="89">
        <f t="shared" si="8"/>
        <v>42.383556519610707</v>
      </c>
      <c r="XC29" s="89">
        <f t="shared" si="8"/>
        <v>42.383556519610707</v>
      </c>
      <c r="XD29" s="89">
        <f t="shared" si="8"/>
        <v>42.383556519610707</v>
      </c>
      <c r="XE29" s="89">
        <f t="shared" si="8"/>
        <v>42.383556519610707</v>
      </c>
      <c r="XF29" s="89">
        <f t="shared" si="8"/>
        <v>42.383556519610707</v>
      </c>
      <c r="XG29" s="89">
        <f t="shared" si="8"/>
        <v>42.383556519610707</v>
      </c>
      <c r="XH29" s="89">
        <f t="shared" si="8"/>
        <v>42.383556519610707</v>
      </c>
      <c r="XI29" s="89">
        <f t="shared" si="8"/>
        <v>42.383556519610707</v>
      </c>
      <c r="XJ29" s="89">
        <f t="shared" si="8"/>
        <v>42.383556519610707</v>
      </c>
      <c r="XK29" s="89">
        <f t="shared" si="8"/>
        <v>42.383556519610707</v>
      </c>
      <c r="XL29" s="89">
        <f t="shared" si="8"/>
        <v>42.383556519610707</v>
      </c>
      <c r="XM29" s="89">
        <f t="shared" si="8"/>
        <v>42.383556519610707</v>
      </c>
      <c r="XN29" s="89">
        <f t="shared" si="8"/>
        <v>41.307228519610703</v>
      </c>
      <c r="XO29" s="89">
        <f t="shared" si="8"/>
        <v>41.307228519610703</v>
      </c>
      <c r="XP29" s="89">
        <f t="shared" si="8"/>
        <v>41.307228519610703</v>
      </c>
      <c r="XQ29" s="89">
        <f t="shared" si="8"/>
        <v>41.307228519610703</v>
      </c>
      <c r="XR29" s="89">
        <f t="shared" ref="XR29:ZI29" si="9">(XR22+XR$26)*ColstripHR/1000+XR$25</f>
        <v>41.307228519610703</v>
      </c>
      <c r="XS29" s="89">
        <f t="shared" si="9"/>
        <v>41.307228519610703</v>
      </c>
      <c r="XT29" s="89">
        <f t="shared" si="9"/>
        <v>41.307228519610703</v>
      </c>
      <c r="XU29" s="89">
        <f t="shared" si="9"/>
        <v>41.307228519610703</v>
      </c>
      <c r="XV29" s="89">
        <f t="shared" si="9"/>
        <v>41.307228519610703</v>
      </c>
      <c r="XW29" s="89">
        <f t="shared" si="9"/>
        <v>41.307228519610703</v>
      </c>
      <c r="XX29" s="89">
        <f t="shared" si="9"/>
        <v>41.307228519610703</v>
      </c>
      <c r="XY29" s="89">
        <f t="shared" si="9"/>
        <v>41.307228519610703</v>
      </c>
      <c r="XZ29" s="89">
        <f t="shared" si="9"/>
        <v>41.841626411722437</v>
      </c>
      <c r="YA29" s="89">
        <f t="shared" si="9"/>
        <v>41.841626411722437</v>
      </c>
      <c r="YB29" s="89">
        <f t="shared" si="9"/>
        <v>41.841626411722437</v>
      </c>
      <c r="YC29" s="89">
        <f t="shared" si="9"/>
        <v>41.841626411722437</v>
      </c>
      <c r="YD29" s="89">
        <f t="shared" si="9"/>
        <v>41.841626411722437</v>
      </c>
      <c r="YE29" s="89">
        <f t="shared" si="9"/>
        <v>41.841626411722437</v>
      </c>
      <c r="YF29" s="89">
        <f t="shared" si="9"/>
        <v>41.841626411722437</v>
      </c>
      <c r="YG29" s="89">
        <f t="shared" si="9"/>
        <v>41.841626411722437</v>
      </c>
      <c r="YH29" s="89">
        <f t="shared" si="9"/>
        <v>41.841626411722437</v>
      </c>
      <c r="YI29" s="89">
        <f t="shared" si="9"/>
        <v>41.841626411722437</v>
      </c>
      <c r="YJ29" s="89">
        <f t="shared" si="9"/>
        <v>41.841626411722437</v>
      </c>
      <c r="YK29" s="89">
        <f t="shared" si="9"/>
        <v>41.841626411722437</v>
      </c>
      <c r="YL29" s="89">
        <f t="shared" si="9"/>
        <v>42.532641831095248</v>
      </c>
      <c r="YM29" s="89">
        <f t="shared" si="9"/>
        <v>42.532641831095248</v>
      </c>
      <c r="YN29" s="89">
        <f t="shared" si="9"/>
        <v>42.532641831095248</v>
      </c>
      <c r="YO29" s="89">
        <f t="shared" si="9"/>
        <v>42.532641831095248</v>
      </c>
      <c r="YP29" s="89">
        <f t="shared" si="9"/>
        <v>42.532641831095248</v>
      </c>
      <c r="YQ29" s="89">
        <f t="shared" si="9"/>
        <v>42.532641831095248</v>
      </c>
      <c r="YR29" s="89">
        <f t="shared" si="9"/>
        <v>42.532641831095248</v>
      </c>
      <c r="YS29" s="89">
        <f t="shared" si="9"/>
        <v>42.532641831095248</v>
      </c>
      <c r="YT29" s="89">
        <f t="shared" si="9"/>
        <v>42.532641831095248</v>
      </c>
      <c r="YU29" s="89">
        <f t="shared" si="9"/>
        <v>42.532641831095248</v>
      </c>
      <c r="YV29" s="89">
        <f t="shared" si="9"/>
        <v>42.532641831095248</v>
      </c>
      <c r="YW29" s="89">
        <f t="shared" si="9"/>
        <v>42.532641831095248</v>
      </c>
      <c r="YX29" s="89">
        <f t="shared" si="9"/>
        <v>43.307879420417343</v>
      </c>
      <c r="YY29" s="89">
        <f t="shared" si="9"/>
        <v>43.307879420417343</v>
      </c>
      <c r="YZ29" s="89">
        <f t="shared" si="9"/>
        <v>43.307879420417343</v>
      </c>
      <c r="ZA29" s="89">
        <f t="shared" si="9"/>
        <v>43.307879420417343</v>
      </c>
      <c r="ZB29" s="89">
        <f t="shared" si="9"/>
        <v>43.307879420417343</v>
      </c>
      <c r="ZC29" s="89">
        <f t="shared" si="9"/>
        <v>43.307879420417343</v>
      </c>
      <c r="ZD29" s="89">
        <f t="shared" si="9"/>
        <v>43.307879420417343</v>
      </c>
      <c r="ZE29" s="89">
        <f t="shared" si="9"/>
        <v>43.307879420417343</v>
      </c>
      <c r="ZF29" s="89">
        <f t="shared" si="9"/>
        <v>43.307879420417343</v>
      </c>
      <c r="ZG29" s="89">
        <f t="shared" si="9"/>
        <v>43.307879420417343</v>
      </c>
      <c r="ZH29" s="89">
        <f t="shared" si="9"/>
        <v>43.307879420417343</v>
      </c>
      <c r="ZI29" s="89">
        <f t="shared" si="9"/>
        <v>43.307879420417343</v>
      </c>
      <c r="ZJ29" s="89"/>
      <c r="ZK29" s="89"/>
      <c r="ZL29" s="89"/>
      <c r="ZM29" s="89"/>
      <c r="ZN29" s="89"/>
      <c r="ZO29" s="89"/>
      <c r="ZP29" s="89"/>
      <c r="ZQ29" s="89"/>
      <c r="ZR29" s="89"/>
      <c r="ZS29" s="89"/>
      <c r="ZT29" s="89"/>
      <c r="ZU29" s="89"/>
      <c r="ZV29" s="89"/>
      <c r="ZW29" s="89"/>
      <c r="ZX29" s="89"/>
      <c r="ZY29" s="89"/>
      <c r="ZZ29" s="89"/>
      <c r="AAA29" s="89"/>
      <c r="AAB29" s="89"/>
      <c r="AAC29" s="89"/>
      <c r="AAD29" s="89"/>
      <c r="AAE29" s="89"/>
      <c r="AAF29" s="89"/>
      <c r="AAG29" s="89"/>
      <c r="AAH29" s="89"/>
      <c r="AAI29" s="89"/>
      <c r="AAJ29" s="89"/>
      <c r="AAK29" s="89"/>
      <c r="AAL29" s="89"/>
      <c r="AAM29" s="89"/>
      <c r="AAN29" s="89"/>
      <c r="AAO29" s="89"/>
      <c r="AAP29" s="89"/>
      <c r="AAQ29" s="89"/>
      <c r="AAR29" s="89"/>
      <c r="AAS29" s="89"/>
    </row>
    <row r="30" spans="1:721" s="98" customFormat="1" x14ac:dyDescent="0.3">
      <c r="A30" s="98" t="s">
        <v>344</v>
      </c>
    </row>
    <row r="31" spans="1:721" s="98" customFormat="1" x14ac:dyDescent="0.3">
      <c r="A31" s="98" t="s">
        <v>321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>
        <f>Z18-0.5*Z16</f>
        <v>27.359995000000001</v>
      </c>
      <c r="AA31" s="89">
        <f t="shared" ref="AA31:AK31" si="10">AA18-0.5*AA16</f>
        <v>25.799994999999999</v>
      </c>
      <c r="AB31" s="89">
        <f t="shared" si="10"/>
        <v>22.640004999999999</v>
      </c>
      <c r="AC31" s="89">
        <f t="shared" si="10"/>
        <v>23.049994999999999</v>
      </c>
      <c r="AD31" s="89">
        <f t="shared" si="10"/>
        <v>21.000005000000002</v>
      </c>
      <c r="AE31" s="89">
        <f t="shared" si="10"/>
        <v>21.049990000000001</v>
      </c>
      <c r="AF31" s="89">
        <f t="shared" si="10"/>
        <v>29.490005</v>
      </c>
      <c r="AG31" s="89">
        <f t="shared" si="10"/>
        <v>32.69</v>
      </c>
      <c r="AH31" s="89">
        <f t="shared" si="10"/>
        <v>29.590009999999999</v>
      </c>
      <c r="AI31" s="89">
        <f t="shared" si="10"/>
        <v>24.040009999999999</v>
      </c>
      <c r="AJ31" s="89">
        <f t="shared" si="10"/>
        <v>26.539995000000001</v>
      </c>
      <c r="AK31" s="89">
        <f t="shared" si="10"/>
        <v>31.229994999999999</v>
      </c>
      <c r="AL31" s="89">
        <f>AL18</f>
        <v>35.162844999999997</v>
      </c>
      <c r="AM31" s="89">
        <f t="shared" ref="AM31:CX31" si="11">AM18</f>
        <v>32.861575000000002</v>
      </c>
      <c r="AN31" s="89">
        <f t="shared" si="11"/>
        <v>27.006571000000001</v>
      </c>
      <c r="AO31" s="89">
        <f t="shared" si="11"/>
        <v>24.555789000000001</v>
      </c>
      <c r="AP31" s="89">
        <f t="shared" si="11"/>
        <v>25.673227000000001</v>
      </c>
      <c r="AQ31" s="89">
        <f t="shared" si="11"/>
        <v>25.621607000000001</v>
      </c>
      <c r="AR31" s="89">
        <f t="shared" si="11"/>
        <v>32.269578000000003</v>
      </c>
      <c r="AS31" s="89">
        <f t="shared" si="11"/>
        <v>29.266780000000001</v>
      </c>
      <c r="AT31" s="89">
        <f t="shared" si="11"/>
        <v>24.927312000000001</v>
      </c>
      <c r="AU31" s="89">
        <f t="shared" si="11"/>
        <v>24.222847999999999</v>
      </c>
      <c r="AV31" s="89">
        <f t="shared" si="11"/>
        <v>24.589030000000001</v>
      </c>
      <c r="AW31" s="89">
        <f t="shared" si="11"/>
        <v>26.601527999999998</v>
      </c>
      <c r="AX31" s="89">
        <f t="shared" si="11"/>
        <v>38.449294999999999</v>
      </c>
      <c r="AY31" s="89">
        <f t="shared" si="11"/>
        <v>35.920931000000003</v>
      </c>
      <c r="AZ31" s="89">
        <f t="shared" si="11"/>
        <v>29.532357000000001</v>
      </c>
      <c r="BA31" s="89">
        <f t="shared" si="11"/>
        <v>26.856369000000001</v>
      </c>
      <c r="BB31" s="89">
        <f t="shared" si="11"/>
        <v>28.091203</v>
      </c>
      <c r="BC31" s="89">
        <f t="shared" si="11"/>
        <v>28.026993000000001</v>
      </c>
      <c r="BD31" s="89">
        <f t="shared" si="11"/>
        <v>35.296062999999997</v>
      </c>
      <c r="BE31" s="89">
        <f t="shared" si="11"/>
        <v>32.014274999999998</v>
      </c>
      <c r="BF31" s="89">
        <f t="shared" si="11"/>
        <v>27.274342999999998</v>
      </c>
      <c r="BG31" s="89">
        <f t="shared" si="11"/>
        <v>26.503209999999999</v>
      </c>
      <c r="BH31" s="89">
        <f t="shared" si="11"/>
        <v>26.894043</v>
      </c>
      <c r="BI31" s="89">
        <f t="shared" si="11"/>
        <v>29.106013999999998</v>
      </c>
      <c r="BJ31" s="89">
        <f t="shared" si="11"/>
        <v>41.900151999999999</v>
      </c>
      <c r="BK31" s="89">
        <f t="shared" si="11"/>
        <v>39.153953999999999</v>
      </c>
      <c r="BL31" s="89">
        <f t="shared" si="11"/>
        <v>32.184849999999997</v>
      </c>
      <c r="BM31" s="89">
        <f t="shared" si="11"/>
        <v>29.255227000000001</v>
      </c>
      <c r="BN31" s="89">
        <f t="shared" si="11"/>
        <v>30.587230999999999</v>
      </c>
      <c r="BO31" s="89">
        <f t="shared" si="11"/>
        <v>30.511475999999998</v>
      </c>
      <c r="BP31" s="89">
        <f t="shared" si="11"/>
        <v>38.440254000000003</v>
      </c>
      <c r="BQ31" s="89">
        <f t="shared" si="11"/>
        <v>34.864336999999999</v>
      </c>
      <c r="BR31" s="89">
        <f t="shared" si="11"/>
        <v>29.686434999999999</v>
      </c>
      <c r="BS31" s="89">
        <f t="shared" si="11"/>
        <v>28.860624999999999</v>
      </c>
      <c r="BT31" s="89">
        <f t="shared" si="11"/>
        <v>29.278482</v>
      </c>
      <c r="BU31" s="89">
        <f t="shared" si="11"/>
        <v>31.666691</v>
      </c>
      <c r="BV31" s="89">
        <f t="shared" si="11"/>
        <v>43.987689000000003</v>
      </c>
      <c r="BW31" s="89">
        <f t="shared" si="11"/>
        <v>41.104304999999997</v>
      </c>
      <c r="BX31" s="89">
        <f t="shared" si="11"/>
        <v>33.801242000000002</v>
      </c>
      <c r="BY31" s="89">
        <f t="shared" si="11"/>
        <v>30.717116000000001</v>
      </c>
      <c r="BZ31" s="89">
        <f t="shared" si="11"/>
        <v>32.112336999999997</v>
      </c>
      <c r="CA31" s="89">
        <f t="shared" si="11"/>
        <v>32.031587999999999</v>
      </c>
      <c r="CB31" s="89">
        <f t="shared" si="11"/>
        <v>40.334761999999998</v>
      </c>
      <c r="CC31" s="89">
        <f t="shared" si="11"/>
        <v>36.5809</v>
      </c>
      <c r="CD31" s="89">
        <f t="shared" si="11"/>
        <v>31.177299000000001</v>
      </c>
      <c r="CE31" s="89">
        <f t="shared" si="11"/>
        <v>30.308827999999998</v>
      </c>
      <c r="CF31" s="89">
        <f t="shared" si="11"/>
        <v>30.751750000000001</v>
      </c>
      <c r="CG31" s="89">
        <f t="shared" si="11"/>
        <v>33.260409000000003</v>
      </c>
      <c r="CH31" s="89">
        <f t="shared" si="11"/>
        <v>45.553531999999997</v>
      </c>
      <c r="CI31" s="89">
        <f t="shared" si="11"/>
        <v>42.567712</v>
      </c>
      <c r="CJ31" s="89">
        <f t="shared" si="11"/>
        <v>35.005290000000002</v>
      </c>
      <c r="CK31" s="89">
        <f t="shared" si="11"/>
        <v>31.811395000000001</v>
      </c>
      <c r="CL31" s="89">
        <f t="shared" si="11"/>
        <v>33.256414999999997</v>
      </c>
      <c r="CM31" s="89">
        <f t="shared" si="11"/>
        <v>33.172581999999998</v>
      </c>
      <c r="CN31" s="89">
        <f t="shared" si="11"/>
        <v>41.770617999999999</v>
      </c>
      <c r="CO31" s="89">
        <f t="shared" si="11"/>
        <v>37.883369000000002</v>
      </c>
      <c r="CP31" s="89">
        <f t="shared" si="11"/>
        <v>32.288164000000002</v>
      </c>
      <c r="CQ31" s="89">
        <f t="shared" si="11"/>
        <v>31.388909999999999</v>
      </c>
      <c r="CR31" s="89">
        <f t="shared" si="11"/>
        <v>31.847624</v>
      </c>
      <c r="CS31" s="89">
        <f t="shared" si="11"/>
        <v>34.445430999999999</v>
      </c>
      <c r="CT31" s="89">
        <f t="shared" si="11"/>
        <v>48.368031999999999</v>
      </c>
      <c r="CU31" s="89">
        <f t="shared" si="11"/>
        <v>45.197203000000002</v>
      </c>
      <c r="CV31" s="89">
        <f t="shared" si="11"/>
        <v>37.165609000000003</v>
      </c>
      <c r="CW31" s="89">
        <f t="shared" si="11"/>
        <v>33.774191999999999</v>
      </c>
      <c r="CX31" s="89">
        <f t="shared" si="11"/>
        <v>35.308228999999997</v>
      </c>
      <c r="CY31" s="89">
        <f t="shared" ref="CY31:FJ31" si="12">CY18</f>
        <v>35.219707</v>
      </c>
      <c r="CZ31" s="89">
        <f t="shared" si="12"/>
        <v>44.351356000000003</v>
      </c>
      <c r="DA31" s="89">
        <f t="shared" si="12"/>
        <v>40.223168000000001</v>
      </c>
      <c r="DB31" s="89">
        <f t="shared" si="12"/>
        <v>34.279901000000002</v>
      </c>
      <c r="DC31" s="89">
        <f t="shared" si="12"/>
        <v>33.324657999999999</v>
      </c>
      <c r="DD31" s="89">
        <f t="shared" si="12"/>
        <v>33.811661999999998</v>
      </c>
      <c r="DE31" s="89">
        <f t="shared" si="12"/>
        <v>36.570312999999999</v>
      </c>
      <c r="DF31" s="89">
        <f t="shared" si="12"/>
        <v>50.573310999999997</v>
      </c>
      <c r="DG31" s="89">
        <f t="shared" si="12"/>
        <v>47.257078</v>
      </c>
      <c r="DH31" s="89">
        <f t="shared" si="12"/>
        <v>38.855299000000002</v>
      </c>
      <c r="DI31" s="89">
        <f t="shared" si="12"/>
        <v>35.309165999999998</v>
      </c>
      <c r="DJ31" s="89">
        <f t="shared" si="12"/>
        <v>36.912547000000004</v>
      </c>
      <c r="DK31" s="89">
        <f t="shared" si="12"/>
        <v>36.821007999999999</v>
      </c>
      <c r="DL31" s="89">
        <f t="shared" si="12"/>
        <v>46.373344000000003</v>
      </c>
      <c r="DM31" s="89">
        <f t="shared" si="12"/>
        <v>42.055368000000001</v>
      </c>
      <c r="DN31" s="89">
        <f t="shared" si="12"/>
        <v>35.836759000000001</v>
      </c>
      <c r="DO31" s="89">
        <f t="shared" si="12"/>
        <v>34.837172000000002</v>
      </c>
      <c r="DP31" s="89">
        <f t="shared" si="12"/>
        <v>35.346272999999997</v>
      </c>
      <c r="DQ31" s="89">
        <f t="shared" si="12"/>
        <v>38.231450000000002</v>
      </c>
      <c r="DR31" s="89">
        <f t="shared" si="12"/>
        <v>52.983837999999999</v>
      </c>
      <c r="DS31" s="89">
        <f t="shared" si="12"/>
        <v>49.508859999999999</v>
      </c>
      <c r="DT31" s="89">
        <f t="shared" si="12"/>
        <v>40.703339</v>
      </c>
      <c r="DU31" s="89">
        <f t="shared" si="12"/>
        <v>36.987957000000002</v>
      </c>
      <c r="DV31" s="89">
        <f t="shared" si="12"/>
        <v>38.667408000000002</v>
      </c>
      <c r="DW31" s="89">
        <f t="shared" si="12"/>
        <v>38.572350999999998</v>
      </c>
      <c r="DX31" s="89">
        <f t="shared" si="12"/>
        <v>48.583562999999998</v>
      </c>
      <c r="DY31" s="89">
        <f t="shared" si="12"/>
        <v>44.058504999999997</v>
      </c>
      <c r="DZ31" s="89">
        <f t="shared" si="12"/>
        <v>37.539814</v>
      </c>
      <c r="EA31" s="89">
        <f t="shared" si="12"/>
        <v>36.492066999999999</v>
      </c>
      <c r="EB31" s="89">
        <f t="shared" si="12"/>
        <v>37.025345000000002</v>
      </c>
      <c r="EC31" s="89">
        <f t="shared" si="12"/>
        <v>40.048516999999997</v>
      </c>
      <c r="ED31" s="89">
        <f t="shared" si="12"/>
        <v>53.976342000000002</v>
      </c>
      <c r="EE31" s="89">
        <f t="shared" si="12"/>
        <v>50.435341000000001</v>
      </c>
      <c r="EF31" s="89">
        <f t="shared" si="12"/>
        <v>41.461087999999997</v>
      </c>
      <c r="EG31" s="89">
        <f t="shared" si="12"/>
        <v>37.675947000000001</v>
      </c>
      <c r="EH31" s="89">
        <f t="shared" si="12"/>
        <v>39.386358000000001</v>
      </c>
      <c r="EI31" s="89">
        <f t="shared" si="12"/>
        <v>39.290503999999999</v>
      </c>
      <c r="EJ31" s="89">
        <f t="shared" si="12"/>
        <v>49.493563000000002</v>
      </c>
      <c r="EK31" s="89">
        <f t="shared" si="12"/>
        <v>44.882289999999998</v>
      </c>
      <c r="EL31" s="89">
        <f t="shared" si="12"/>
        <v>38.237138999999999</v>
      </c>
      <c r="EM31" s="89">
        <f t="shared" si="12"/>
        <v>37.168883999999998</v>
      </c>
      <c r="EN31" s="89">
        <f t="shared" si="12"/>
        <v>37.712062000000003</v>
      </c>
      <c r="EO31" s="89">
        <f t="shared" si="12"/>
        <v>40.792572999999997</v>
      </c>
      <c r="EP31" s="89">
        <f t="shared" si="12"/>
        <v>53.962057999999999</v>
      </c>
      <c r="EQ31" s="89">
        <f t="shared" si="12"/>
        <v>50.421256</v>
      </c>
      <c r="ER31" s="89">
        <f t="shared" si="12"/>
        <v>41.446019</v>
      </c>
      <c r="ES31" s="89">
        <f t="shared" si="12"/>
        <v>37.661678999999999</v>
      </c>
      <c r="ET31" s="89">
        <f t="shared" si="12"/>
        <v>39.371228000000002</v>
      </c>
      <c r="EU31" s="89">
        <f t="shared" si="12"/>
        <v>39.276283999999997</v>
      </c>
      <c r="EV31" s="89">
        <f t="shared" si="12"/>
        <v>49.480328</v>
      </c>
      <c r="EW31" s="89">
        <f t="shared" si="12"/>
        <v>44.868976000000004</v>
      </c>
      <c r="EX31" s="89">
        <f t="shared" si="12"/>
        <v>38.221902</v>
      </c>
      <c r="EY31" s="89">
        <f t="shared" si="12"/>
        <v>37.153238000000002</v>
      </c>
      <c r="EZ31" s="89">
        <f t="shared" si="12"/>
        <v>37.696190999999999</v>
      </c>
      <c r="FA31" s="89">
        <f t="shared" si="12"/>
        <v>40.776556999999997</v>
      </c>
      <c r="FB31" s="89">
        <f t="shared" si="12"/>
        <v>54.516941000000003</v>
      </c>
      <c r="FC31" s="89">
        <f t="shared" si="12"/>
        <v>50.939019999999999</v>
      </c>
      <c r="FD31" s="89">
        <f t="shared" si="12"/>
        <v>41.868462999999998</v>
      </c>
      <c r="FE31" s="89">
        <f t="shared" si="12"/>
        <v>38.044994000000003</v>
      </c>
      <c r="FF31" s="89">
        <f t="shared" si="12"/>
        <v>39.771738999999997</v>
      </c>
      <c r="FG31" s="89">
        <f t="shared" si="12"/>
        <v>39.676568000000003</v>
      </c>
      <c r="FH31" s="89">
        <f t="shared" si="12"/>
        <v>49.989002999999997</v>
      </c>
      <c r="FI31" s="89">
        <f t="shared" si="12"/>
        <v>45.329051999999997</v>
      </c>
      <c r="FJ31" s="89">
        <f t="shared" si="12"/>
        <v>38.610090999999997</v>
      </c>
      <c r="FK31" s="89">
        <f t="shared" ref="FK31:HV31" si="13">FK18</f>
        <v>37.529895000000003</v>
      </c>
      <c r="FL31" s="89">
        <f t="shared" si="13"/>
        <v>38.078344999999999</v>
      </c>
      <c r="FM31" s="89">
        <f t="shared" si="13"/>
        <v>41.190907000000003</v>
      </c>
      <c r="FN31" s="89">
        <f t="shared" si="13"/>
        <v>55.099739</v>
      </c>
      <c r="FO31" s="89">
        <f t="shared" si="13"/>
        <v>51.483016999999997</v>
      </c>
      <c r="FP31" s="89">
        <f t="shared" si="13"/>
        <v>42.31268</v>
      </c>
      <c r="FQ31" s="89">
        <f t="shared" si="13"/>
        <v>38.448163999999998</v>
      </c>
      <c r="FR31" s="89">
        <f t="shared" si="13"/>
        <v>40.193035000000002</v>
      </c>
      <c r="FS31" s="89">
        <f t="shared" si="13"/>
        <v>40.097588999999999</v>
      </c>
      <c r="FT31" s="89">
        <f t="shared" si="13"/>
        <v>50.523339999999997</v>
      </c>
      <c r="FU31" s="89">
        <f t="shared" si="13"/>
        <v>45.812477000000001</v>
      </c>
      <c r="FV31" s="89">
        <f t="shared" si="13"/>
        <v>39.018529999999998</v>
      </c>
      <c r="FW31" s="89">
        <f t="shared" si="13"/>
        <v>37.926296999999998</v>
      </c>
      <c r="FX31" s="89">
        <f t="shared" si="13"/>
        <v>38.480544999999999</v>
      </c>
      <c r="FY31" s="89">
        <f t="shared" si="13"/>
        <v>41.626832999999998</v>
      </c>
      <c r="FZ31" s="89">
        <f t="shared" si="13"/>
        <v>56.023850000000003</v>
      </c>
      <c r="GA31" s="89">
        <f t="shared" si="13"/>
        <v>52.346043000000002</v>
      </c>
      <c r="GB31" s="89">
        <f t="shared" si="13"/>
        <v>43.019891999999999</v>
      </c>
      <c r="GC31" s="89">
        <f t="shared" si="13"/>
        <v>39.090558000000001</v>
      </c>
      <c r="GD31" s="89">
        <f t="shared" si="13"/>
        <v>40.864401000000001</v>
      </c>
      <c r="GE31" s="89">
        <f t="shared" si="13"/>
        <v>40.767811999999999</v>
      </c>
      <c r="GF31" s="89">
        <f t="shared" si="13"/>
        <v>51.370629999999998</v>
      </c>
      <c r="GG31" s="89">
        <f t="shared" si="13"/>
        <v>46.579998000000003</v>
      </c>
      <c r="GH31" s="89">
        <f t="shared" si="13"/>
        <v>39.669916000000001</v>
      </c>
      <c r="GI31" s="89">
        <f t="shared" si="13"/>
        <v>38.558909</v>
      </c>
      <c r="GJ31" s="89">
        <f t="shared" si="13"/>
        <v>39.122402000000001</v>
      </c>
      <c r="GK31" s="89">
        <f t="shared" si="13"/>
        <v>42.321778999999999</v>
      </c>
      <c r="GL31" s="89">
        <f t="shared" si="13"/>
        <v>57.459966999999999</v>
      </c>
      <c r="GM31" s="89">
        <f t="shared" si="13"/>
        <v>53.687316000000003</v>
      </c>
      <c r="GN31" s="89">
        <f t="shared" si="13"/>
        <v>44.119399000000001</v>
      </c>
      <c r="GO31" s="89">
        <f t="shared" si="13"/>
        <v>40.089134000000001</v>
      </c>
      <c r="GP31" s="89">
        <f t="shared" si="13"/>
        <v>41.908197999999999</v>
      </c>
      <c r="GQ31" s="89">
        <f t="shared" si="13"/>
        <v>41.809801999999998</v>
      </c>
      <c r="GR31" s="89">
        <f t="shared" si="13"/>
        <v>52.687417000000003</v>
      </c>
      <c r="GS31" s="89">
        <f t="shared" si="13"/>
        <v>47.772880000000001</v>
      </c>
      <c r="GT31" s="89">
        <f t="shared" si="13"/>
        <v>40.682658000000004</v>
      </c>
      <c r="GU31" s="89">
        <f t="shared" si="13"/>
        <v>39.542665</v>
      </c>
      <c r="GV31" s="89">
        <f t="shared" si="13"/>
        <v>40.120533000000002</v>
      </c>
      <c r="GW31" s="89">
        <f t="shared" si="13"/>
        <v>43.402405999999999</v>
      </c>
      <c r="GX31" s="89">
        <f t="shared" si="13"/>
        <v>60.048751000000003</v>
      </c>
      <c r="GY31" s="89">
        <f t="shared" si="13"/>
        <v>56.105756</v>
      </c>
      <c r="GZ31" s="89">
        <f t="shared" si="13"/>
        <v>46.105440999999999</v>
      </c>
      <c r="HA31" s="89">
        <f t="shared" si="13"/>
        <v>41.893540999999999</v>
      </c>
      <c r="HB31" s="89">
        <f t="shared" si="13"/>
        <v>43.794386000000003</v>
      </c>
      <c r="HC31" s="89">
        <f t="shared" si="13"/>
        <v>43.691896999999997</v>
      </c>
      <c r="HD31" s="89">
        <f t="shared" si="13"/>
        <v>55.061030000000002</v>
      </c>
      <c r="HE31" s="89">
        <f t="shared" si="13"/>
        <v>49.924638999999999</v>
      </c>
      <c r="HF31" s="89">
        <f t="shared" si="13"/>
        <v>42.513440000000003</v>
      </c>
      <c r="HG31" s="89">
        <f t="shared" si="13"/>
        <v>41.321868000000002</v>
      </c>
      <c r="HH31" s="89">
        <f t="shared" si="13"/>
        <v>41.925738000000003</v>
      </c>
      <c r="HI31" s="89">
        <f t="shared" si="13"/>
        <v>45.355620000000002</v>
      </c>
      <c r="HJ31" s="89">
        <f t="shared" si="13"/>
        <v>61.958914999999998</v>
      </c>
      <c r="HK31" s="89">
        <f t="shared" si="13"/>
        <v>57.890476</v>
      </c>
      <c r="HL31" s="89">
        <f t="shared" si="13"/>
        <v>47.571738000000003</v>
      </c>
      <c r="HM31" s="89">
        <f t="shared" si="13"/>
        <v>43.225861000000002</v>
      </c>
      <c r="HN31" s="89">
        <f t="shared" si="13"/>
        <v>45.187114000000001</v>
      </c>
      <c r="HO31" s="89">
        <f t="shared" si="13"/>
        <v>45.081361000000001</v>
      </c>
      <c r="HP31" s="89">
        <f t="shared" si="13"/>
        <v>56.812578000000002</v>
      </c>
      <c r="HQ31" s="89">
        <f t="shared" si="13"/>
        <v>51.512659999999997</v>
      </c>
      <c r="HR31" s="89">
        <f t="shared" si="13"/>
        <v>43.865313999999998</v>
      </c>
      <c r="HS31" s="89">
        <f t="shared" si="13"/>
        <v>42.635798000000001</v>
      </c>
      <c r="HT31" s="89">
        <f t="shared" si="13"/>
        <v>43.258867000000002</v>
      </c>
      <c r="HU31" s="89">
        <f t="shared" si="13"/>
        <v>46.797915000000003</v>
      </c>
      <c r="HV31" s="89">
        <f t="shared" si="13"/>
        <v>63.891001000000003</v>
      </c>
      <c r="HW31" s="89">
        <f t="shared" ref="HW31:KH31" si="14">HW18</f>
        <v>59.695402999999999</v>
      </c>
      <c r="HX31" s="89">
        <f t="shared" si="14"/>
        <v>49.054001999999997</v>
      </c>
      <c r="HY31" s="89">
        <f t="shared" si="14"/>
        <v>44.572474999999997</v>
      </c>
      <c r="HZ31" s="89">
        <f t="shared" si="14"/>
        <v>46.594788000000001</v>
      </c>
      <c r="IA31" s="89">
        <f t="shared" si="14"/>
        <v>46.486052999999998</v>
      </c>
      <c r="IB31" s="89">
        <f t="shared" si="14"/>
        <v>58.584128</v>
      </c>
      <c r="IC31" s="89">
        <f t="shared" si="14"/>
        <v>53.118532999999999</v>
      </c>
      <c r="ID31" s="89">
        <f t="shared" si="14"/>
        <v>45.231726999999999</v>
      </c>
      <c r="IE31" s="89">
        <f t="shared" si="14"/>
        <v>43.963537000000002</v>
      </c>
      <c r="IF31" s="89">
        <f t="shared" si="14"/>
        <v>44.606008000000003</v>
      </c>
      <c r="IG31" s="89">
        <f t="shared" si="14"/>
        <v>48.255676000000001</v>
      </c>
      <c r="IH31" s="89">
        <f t="shared" si="14"/>
        <v>65.288927999999999</v>
      </c>
      <c r="II31" s="89">
        <f t="shared" si="14"/>
        <v>61.001038999999999</v>
      </c>
      <c r="IJ31" s="89">
        <f t="shared" si="14"/>
        <v>50.124294999999996</v>
      </c>
      <c r="IK31" s="89">
        <f t="shared" si="14"/>
        <v>45.544642000000003</v>
      </c>
      <c r="IL31" s="89">
        <f t="shared" si="14"/>
        <v>47.610897999999999</v>
      </c>
      <c r="IM31" s="89">
        <f t="shared" si="14"/>
        <v>47.500354000000002</v>
      </c>
      <c r="IN31" s="89">
        <f t="shared" si="14"/>
        <v>59.865892000000002</v>
      </c>
      <c r="IO31" s="89">
        <f t="shared" si="14"/>
        <v>54.279755999999999</v>
      </c>
      <c r="IP31" s="89">
        <f t="shared" si="14"/>
        <v>46.217638000000001</v>
      </c>
      <c r="IQ31" s="89">
        <f t="shared" si="14"/>
        <v>44.921292000000001</v>
      </c>
      <c r="IR31" s="89">
        <f t="shared" si="14"/>
        <v>45.577762999999997</v>
      </c>
      <c r="IS31" s="89">
        <f t="shared" si="14"/>
        <v>49.307670999999999</v>
      </c>
      <c r="IT31" s="89">
        <f t="shared" si="14"/>
        <v>65.811328000000003</v>
      </c>
      <c r="IU31" s="89">
        <f t="shared" si="14"/>
        <v>61.488931999999998</v>
      </c>
      <c r="IV31" s="89">
        <f t="shared" si="14"/>
        <v>50.524141999999998</v>
      </c>
      <c r="IW31" s="89">
        <f t="shared" si="14"/>
        <v>45.907778999999998</v>
      </c>
      <c r="IX31" s="89">
        <f t="shared" si="14"/>
        <v>47.990454999999997</v>
      </c>
      <c r="IY31" s="89">
        <f t="shared" si="14"/>
        <v>47.879289</v>
      </c>
      <c r="IZ31" s="89">
        <f t="shared" si="14"/>
        <v>60.344898000000001</v>
      </c>
      <c r="JA31" s="89">
        <f t="shared" si="14"/>
        <v>54.713675000000002</v>
      </c>
      <c r="JB31" s="89">
        <f t="shared" si="14"/>
        <v>46.585887999999997</v>
      </c>
      <c r="JC31" s="89">
        <f t="shared" si="14"/>
        <v>45.279006000000003</v>
      </c>
      <c r="JD31" s="89">
        <f t="shared" si="14"/>
        <v>45.940703999999997</v>
      </c>
      <c r="JE31" s="89">
        <f t="shared" si="14"/>
        <v>49.700557000000003</v>
      </c>
      <c r="JF31" s="89">
        <f t="shared" si="14"/>
        <v>67.502312000000003</v>
      </c>
      <c r="JG31" s="89">
        <f t="shared" si="14"/>
        <v>63.068581000000002</v>
      </c>
      <c r="JH31" s="89">
        <f t="shared" si="14"/>
        <v>51.820836999999997</v>
      </c>
      <c r="JI31" s="89">
        <f t="shared" si="14"/>
        <v>47.085808</v>
      </c>
      <c r="JJ31" s="89">
        <f t="shared" si="14"/>
        <v>49.221761999999998</v>
      </c>
      <c r="JK31" s="89">
        <f t="shared" si="14"/>
        <v>49.108128999999998</v>
      </c>
      <c r="JL31" s="89">
        <f t="shared" si="14"/>
        <v>61.895341000000002</v>
      </c>
      <c r="JM31" s="89">
        <f t="shared" si="14"/>
        <v>56.118946999999999</v>
      </c>
      <c r="JN31" s="89">
        <f t="shared" si="14"/>
        <v>47.780931000000002</v>
      </c>
      <c r="JO31" s="89">
        <f t="shared" si="14"/>
        <v>46.440188999999997</v>
      </c>
      <c r="JP31" s="89">
        <f t="shared" si="14"/>
        <v>47.118861000000003</v>
      </c>
      <c r="JQ31" s="89">
        <f t="shared" si="14"/>
        <v>50.975645</v>
      </c>
      <c r="JR31" s="89">
        <f t="shared" si="14"/>
        <v>74.239999999999995</v>
      </c>
      <c r="JS31" s="89">
        <f t="shared" si="14"/>
        <v>64.69</v>
      </c>
      <c r="JT31" s="89">
        <f t="shared" si="14"/>
        <v>69.399998999999994</v>
      </c>
      <c r="JU31" s="89">
        <f t="shared" si="14"/>
        <v>59.589998999999999</v>
      </c>
      <c r="JV31" s="89">
        <f t="shared" si="14"/>
        <v>56.84</v>
      </c>
      <c r="JW31" s="89">
        <f t="shared" si="14"/>
        <v>64.17</v>
      </c>
      <c r="JX31" s="89">
        <f t="shared" si="14"/>
        <v>85.62</v>
      </c>
      <c r="JY31" s="89">
        <f t="shared" si="14"/>
        <v>78.299999</v>
      </c>
      <c r="JZ31" s="89">
        <f t="shared" si="14"/>
        <v>59.2</v>
      </c>
      <c r="KA31" s="89">
        <f t="shared" si="14"/>
        <v>59.2</v>
      </c>
      <c r="KB31" s="89">
        <f t="shared" si="14"/>
        <v>64.95</v>
      </c>
      <c r="KC31" s="89">
        <f t="shared" si="14"/>
        <v>87.19</v>
      </c>
      <c r="KD31" s="89">
        <f t="shared" si="14"/>
        <v>97.512248999999997</v>
      </c>
      <c r="KE31" s="89">
        <f t="shared" si="14"/>
        <v>91.527455000000003</v>
      </c>
      <c r="KF31" s="89">
        <f t="shared" si="14"/>
        <v>83.354384999999994</v>
      </c>
      <c r="KG31" s="89">
        <f t="shared" si="14"/>
        <v>80.459978000000007</v>
      </c>
      <c r="KH31" s="89">
        <f t="shared" si="14"/>
        <v>76.699988000000005</v>
      </c>
      <c r="KI31" s="89">
        <f t="shared" ref="KI31:MT31" si="15">KI18</f>
        <v>76.611721000000003</v>
      </c>
      <c r="KJ31" s="89">
        <f t="shared" si="15"/>
        <v>98.201847000000001</v>
      </c>
      <c r="KK31" s="89">
        <f t="shared" si="15"/>
        <v>107.761842</v>
      </c>
      <c r="KL31" s="89">
        <f t="shared" si="15"/>
        <v>99.151842000000002</v>
      </c>
      <c r="KM31" s="89">
        <f t="shared" si="15"/>
        <v>85.964844999999997</v>
      </c>
      <c r="KN31" s="89">
        <f t="shared" si="15"/>
        <v>92.79486</v>
      </c>
      <c r="KO31" s="89">
        <f t="shared" si="15"/>
        <v>103.896181</v>
      </c>
      <c r="KP31" s="89">
        <f t="shared" si="15"/>
        <v>101.937011</v>
      </c>
      <c r="KQ31" s="89">
        <f t="shared" si="15"/>
        <v>95.683582000000001</v>
      </c>
      <c r="KR31" s="89">
        <f t="shared" si="15"/>
        <v>87.152342000000004</v>
      </c>
      <c r="KS31" s="89">
        <f t="shared" si="15"/>
        <v>84.122043000000005</v>
      </c>
      <c r="KT31" s="89">
        <f t="shared" si="15"/>
        <v>80.202053000000006</v>
      </c>
      <c r="KU31" s="89">
        <f t="shared" si="15"/>
        <v>80.104237999999995</v>
      </c>
      <c r="KV31" s="89">
        <f t="shared" si="15"/>
        <v>102.663866</v>
      </c>
      <c r="KW31" s="89">
        <f t="shared" si="15"/>
        <v>112.643871</v>
      </c>
      <c r="KX31" s="89">
        <f t="shared" si="15"/>
        <v>103.643871</v>
      </c>
      <c r="KY31" s="89">
        <f t="shared" si="15"/>
        <v>89.880280999999997</v>
      </c>
      <c r="KZ31" s="89">
        <f t="shared" si="15"/>
        <v>97.010285999999994</v>
      </c>
      <c r="LA31" s="89">
        <f t="shared" si="15"/>
        <v>108.59933599999999</v>
      </c>
      <c r="LB31" s="89">
        <f t="shared" si="15"/>
        <v>106.55933899999999</v>
      </c>
      <c r="LC31" s="89">
        <f t="shared" si="15"/>
        <v>100.037312</v>
      </c>
      <c r="LD31" s="89">
        <f t="shared" si="15"/>
        <v>91.117930999999999</v>
      </c>
      <c r="LE31" s="89">
        <f t="shared" si="15"/>
        <v>87.961845999999994</v>
      </c>
      <c r="LF31" s="89">
        <f t="shared" si="15"/>
        <v>83.851861</v>
      </c>
      <c r="LG31" s="89">
        <f t="shared" si="15"/>
        <v>83.764497000000006</v>
      </c>
      <c r="LH31" s="89">
        <f t="shared" si="15"/>
        <v>107.323402</v>
      </c>
      <c r="LI31" s="89">
        <f t="shared" si="15"/>
        <v>117.743407</v>
      </c>
      <c r="LJ31" s="89">
        <f t="shared" si="15"/>
        <v>108.353402</v>
      </c>
      <c r="LK31" s="89">
        <f t="shared" si="15"/>
        <v>93.973322999999993</v>
      </c>
      <c r="LL31" s="89">
        <f t="shared" si="15"/>
        <v>101.423328</v>
      </c>
      <c r="LM31" s="89">
        <f t="shared" si="15"/>
        <v>113.520042</v>
      </c>
      <c r="LN31" s="89">
        <f t="shared" si="15"/>
        <v>0</v>
      </c>
      <c r="LO31" s="89">
        <f t="shared" si="15"/>
        <v>0</v>
      </c>
      <c r="LP31" s="89">
        <f t="shared" si="15"/>
        <v>0</v>
      </c>
      <c r="LQ31" s="89">
        <f t="shared" si="15"/>
        <v>0</v>
      </c>
      <c r="LR31" s="89">
        <f t="shared" si="15"/>
        <v>0</v>
      </c>
      <c r="LS31" s="89">
        <f t="shared" si="15"/>
        <v>0</v>
      </c>
      <c r="LT31" s="89">
        <f t="shared" si="15"/>
        <v>0</v>
      </c>
      <c r="LU31" s="89">
        <f t="shared" si="15"/>
        <v>0</v>
      </c>
      <c r="LV31" s="89">
        <f t="shared" si="15"/>
        <v>0</v>
      </c>
      <c r="LW31" s="89">
        <f t="shared" si="15"/>
        <v>0</v>
      </c>
      <c r="LX31" s="89">
        <f t="shared" si="15"/>
        <v>0</v>
      </c>
      <c r="LY31" s="89">
        <f t="shared" si="15"/>
        <v>0</v>
      </c>
      <c r="LZ31" s="89">
        <f t="shared" si="15"/>
        <v>0</v>
      </c>
      <c r="MA31" s="89">
        <f t="shared" si="15"/>
        <v>0</v>
      </c>
      <c r="MB31" s="89">
        <f t="shared" si="15"/>
        <v>0</v>
      </c>
      <c r="MC31" s="89">
        <f t="shared" si="15"/>
        <v>0</v>
      </c>
      <c r="MD31" s="89">
        <f t="shared" si="15"/>
        <v>0</v>
      </c>
      <c r="ME31" s="89">
        <f t="shared" si="15"/>
        <v>0</v>
      </c>
      <c r="MF31" s="89">
        <f t="shared" si="15"/>
        <v>0</v>
      </c>
      <c r="MG31" s="89">
        <f t="shared" si="15"/>
        <v>0</v>
      </c>
      <c r="MH31" s="89">
        <f t="shared" si="15"/>
        <v>0</v>
      </c>
      <c r="MI31" s="89">
        <f t="shared" si="15"/>
        <v>0</v>
      </c>
      <c r="MJ31" s="89">
        <f t="shared" si="15"/>
        <v>0</v>
      </c>
      <c r="MK31" s="89">
        <f t="shared" si="15"/>
        <v>0</v>
      </c>
      <c r="ML31" s="89">
        <f t="shared" si="15"/>
        <v>0</v>
      </c>
      <c r="MM31" s="89">
        <f t="shared" si="15"/>
        <v>0</v>
      </c>
      <c r="MN31" s="89">
        <f t="shared" si="15"/>
        <v>0</v>
      </c>
      <c r="MO31" s="89">
        <f t="shared" si="15"/>
        <v>0</v>
      </c>
      <c r="MP31" s="89">
        <f t="shared" si="15"/>
        <v>0</v>
      </c>
      <c r="MQ31" s="89">
        <f t="shared" si="15"/>
        <v>0</v>
      </c>
      <c r="MR31" s="89">
        <f t="shared" si="15"/>
        <v>0</v>
      </c>
      <c r="MS31" s="89">
        <f t="shared" si="15"/>
        <v>0</v>
      </c>
      <c r="MT31" s="89">
        <f t="shared" si="15"/>
        <v>0</v>
      </c>
      <c r="MU31" s="89">
        <f t="shared" ref="MU31:PF31" si="16">MU18</f>
        <v>0</v>
      </c>
      <c r="MV31" s="89">
        <f t="shared" si="16"/>
        <v>0</v>
      </c>
      <c r="MW31" s="89">
        <f t="shared" si="16"/>
        <v>0</v>
      </c>
      <c r="MX31" s="89"/>
      <c r="MY31" s="89">
        <f t="shared" si="16"/>
        <v>0</v>
      </c>
      <c r="MZ31" s="89">
        <f t="shared" si="16"/>
        <v>0</v>
      </c>
      <c r="NA31" s="89">
        <f t="shared" si="16"/>
        <v>0</v>
      </c>
      <c r="NB31" s="89">
        <f t="shared" si="16"/>
        <v>0</v>
      </c>
      <c r="NC31" s="89">
        <f t="shared" si="16"/>
        <v>0</v>
      </c>
      <c r="ND31" s="89">
        <f t="shared" si="16"/>
        <v>0</v>
      </c>
      <c r="NE31" s="89">
        <f t="shared" si="16"/>
        <v>0</v>
      </c>
      <c r="NF31" s="89">
        <f t="shared" si="16"/>
        <v>0</v>
      </c>
      <c r="NG31" s="89">
        <f t="shared" si="16"/>
        <v>0</v>
      </c>
      <c r="NH31" s="89">
        <f t="shared" si="16"/>
        <v>0</v>
      </c>
      <c r="NI31" s="89">
        <f t="shared" si="16"/>
        <v>0</v>
      </c>
      <c r="NJ31" s="89">
        <f t="shared" si="16"/>
        <v>0</v>
      </c>
      <c r="NK31" s="89">
        <f t="shared" si="16"/>
        <v>0</v>
      </c>
      <c r="NL31" s="89">
        <f t="shared" si="16"/>
        <v>0</v>
      </c>
      <c r="NM31" s="89">
        <f t="shared" si="16"/>
        <v>0</v>
      </c>
      <c r="NN31" s="89">
        <f t="shared" si="16"/>
        <v>0</v>
      </c>
      <c r="NO31" s="89">
        <f t="shared" si="16"/>
        <v>0</v>
      </c>
      <c r="NP31" s="89">
        <f t="shared" si="16"/>
        <v>0</v>
      </c>
      <c r="NQ31" s="89">
        <f t="shared" si="16"/>
        <v>0</v>
      </c>
      <c r="NR31" s="89">
        <f t="shared" si="16"/>
        <v>0</v>
      </c>
      <c r="NS31" s="89">
        <f t="shared" si="16"/>
        <v>0</v>
      </c>
      <c r="NT31" s="89">
        <f t="shared" si="16"/>
        <v>0</v>
      </c>
      <c r="NU31" s="89">
        <f t="shared" si="16"/>
        <v>0</v>
      </c>
      <c r="NV31" s="89">
        <f t="shared" si="16"/>
        <v>22.185155999999999</v>
      </c>
      <c r="NW31" s="89">
        <f t="shared" si="16"/>
        <v>21.418536</v>
      </c>
      <c r="NX31" s="89">
        <f t="shared" si="16"/>
        <v>18.510062999999999</v>
      </c>
      <c r="NY31" s="89">
        <f t="shared" si="16"/>
        <v>16.067405000000001</v>
      </c>
      <c r="NZ31" s="89">
        <f t="shared" si="16"/>
        <v>12.267415</v>
      </c>
      <c r="OA31" s="89">
        <f t="shared" si="16"/>
        <v>11.319913</v>
      </c>
      <c r="OB31" s="89">
        <f t="shared" si="16"/>
        <v>16.889195000000001</v>
      </c>
      <c r="OC31" s="89">
        <f t="shared" si="16"/>
        <v>20.789210000000001</v>
      </c>
      <c r="OD31" s="89">
        <f t="shared" si="16"/>
        <v>20.538958000000001</v>
      </c>
      <c r="OE31" s="89">
        <f t="shared" si="16"/>
        <v>20.315017000000001</v>
      </c>
      <c r="OF31" s="89">
        <f t="shared" si="16"/>
        <v>21.212365999999999</v>
      </c>
      <c r="OG31" s="89">
        <f t="shared" si="16"/>
        <v>24.913826</v>
      </c>
      <c r="OH31" s="89">
        <f t="shared" si="16"/>
        <v>25.586424000000001</v>
      </c>
      <c r="OI31" s="89">
        <f t="shared" si="16"/>
        <v>23.190639999999998</v>
      </c>
      <c r="OJ31" s="89">
        <f t="shared" si="16"/>
        <v>18.791955999999999</v>
      </c>
      <c r="OK31" s="89">
        <f t="shared" si="16"/>
        <v>18.077002</v>
      </c>
      <c r="OL31" s="89">
        <f t="shared" si="16"/>
        <v>14.602410000000001</v>
      </c>
      <c r="OM31" s="89">
        <f t="shared" si="16"/>
        <v>16.481286000000001</v>
      </c>
      <c r="ON31" s="89">
        <f t="shared" si="16"/>
        <v>16.901848000000001</v>
      </c>
      <c r="OO31" s="89">
        <f t="shared" si="16"/>
        <v>16.528570999999999</v>
      </c>
      <c r="OP31" s="89">
        <f t="shared" si="16"/>
        <v>15.816571</v>
      </c>
      <c r="OQ31" s="89">
        <f t="shared" si="16"/>
        <v>16.143115999999999</v>
      </c>
      <c r="OR31" s="89">
        <f t="shared" si="16"/>
        <v>16.490631</v>
      </c>
      <c r="OS31" s="89">
        <f t="shared" si="16"/>
        <v>17.860382999999999</v>
      </c>
      <c r="OT31" s="89">
        <f t="shared" si="16"/>
        <v>28.001367999999999</v>
      </c>
      <c r="OU31" s="89">
        <f t="shared" si="16"/>
        <v>25.36421</v>
      </c>
      <c r="OV31" s="89">
        <f t="shared" si="16"/>
        <v>20.554013999999999</v>
      </c>
      <c r="OW31" s="89">
        <f t="shared" si="16"/>
        <v>19.761240999999998</v>
      </c>
      <c r="OX31" s="89">
        <f t="shared" si="16"/>
        <v>15.957274</v>
      </c>
      <c r="OY31" s="89">
        <f t="shared" si="16"/>
        <v>18.010843999999999</v>
      </c>
      <c r="OZ31" s="89">
        <f t="shared" si="16"/>
        <v>18.474337999999999</v>
      </c>
      <c r="PA31" s="89">
        <f t="shared" si="16"/>
        <v>18.056441</v>
      </c>
      <c r="PB31" s="89">
        <f t="shared" si="16"/>
        <v>17.311160000000001</v>
      </c>
      <c r="PC31" s="89">
        <f t="shared" si="16"/>
        <v>17.646155</v>
      </c>
      <c r="PD31" s="89">
        <f t="shared" si="16"/>
        <v>18.024737999999999</v>
      </c>
      <c r="PE31" s="89">
        <f t="shared" si="16"/>
        <v>19.530944999999999</v>
      </c>
      <c r="PF31" s="89">
        <f t="shared" si="16"/>
        <v>30.507147</v>
      </c>
      <c r="PG31" s="89">
        <f t="shared" ref="PG31:RR31" si="17">PG18</f>
        <v>27.62866</v>
      </c>
      <c r="PH31" s="89">
        <f t="shared" si="17"/>
        <v>22.394271</v>
      </c>
      <c r="PI31" s="89">
        <f t="shared" si="17"/>
        <v>21.52815</v>
      </c>
      <c r="PJ31" s="89">
        <f t="shared" si="17"/>
        <v>17.404751999999998</v>
      </c>
      <c r="PK31" s="89">
        <f t="shared" si="17"/>
        <v>19.651880999999999</v>
      </c>
      <c r="PL31" s="89">
        <f t="shared" si="17"/>
        <v>20.128775999999998</v>
      </c>
      <c r="PM31" s="89">
        <f t="shared" si="17"/>
        <v>19.682231999999999</v>
      </c>
      <c r="PN31" s="89">
        <f t="shared" si="17"/>
        <v>18.859151000000001</v>
      </c>
      <c r="PO31" s="89">
        <f t="shared" si="17"/>
        <v>19.220116000000001</v>
      </c>
      <c r="PP31" s="89">
        <f t="shared" si="17"/>
        <v>19.630842999999999</v>
      </c>
      <c r="PQ31" s="89">
        <f t="shared" si="17"/>
        <v>21.276575000000001</v>
      </c>
      <c r="PR31" s="89">
        <f t="shared" si="17"/>
        <v>32.024189999999997</v>
      </c>
      <c r="PS31" s="89">
        <f t="shared" si="17"/>
        <v>28.992415000000001</v>
      </c>
      <c r="PT31" s="89">
        <f t="shared" si="17"/>
        <v>23.501152999999999</v>
      </c>
      <c r="PU31" s="89">
        <f t="shared" si="17"/>
        <v>22.597650999999999</v>
      </c>
      <c r="PV31" s="89">
        <f t="shared" si="17"/>
        <v>18.276363</v>
      </c>
      <c r="PW31" s="89">
        <f t="shared" si="17"/>
        <v>20.622264000000001</v>
      </c>
      <c r="PX31" s="89">
        <f t="shared" si="17"/>
        <v>21.13156</v>
      </c>
      <c r="PY31" s="89">
        <f t="shared" si="17"/>
        <v>20.648526</v>
      </c>
      <c r="PZ31" s="89">
        <f t="shared" si="17"/>
        <v>19.802448999999999</v>
      </c>
      <c r="QA31" s="89">
        <f t="shared" si="17"/>
        <v>20.172065</v>
      </c>
      <c r="QB31" s="89">
        <f t="shared" si="17"/>
        <v>20.579893999999999</v>
      </c>
      <c r="QC31" s="89">
        <f t="shared" si="17"/>
        <v>22.317910999999999</v>
      </c>
      <c r="QD31" s="89">
        <f t="shared" si="17"/>
        <v>33.158299</v>
      </c>
      <c r="QE31" s="89">
        <f t="shared" si="17"/>
        <v>30.025575</v>
      </c>
      <c r="QF31" s="89">
        <f t="shared" si="17"/>
        <v>24.344802999999999</v>
      </c>
      <c r="QG31" s="89">
        <f t="shared" si="17"/>
        <v>23.402806000000002</v>
      </c>
      <c r="QH31" s="89">
        <f t="shared" si="17"/>
        <v>18.931215999999999</v>
      </c>
      <c r="QI31" s="89">
        <f t="shared" si="17"/>
        <v>21.358649</v>
      </c>
      <c r="QJ31" s="89">
        <f t="shared" si="17"/>
        <v>21.875</v>
      </c>
      <c r="QK31" s="89">
        <f t="shared" si="17"/>
        <v>21.393412999999999</v>
      </c>
      <c r="QL31" s="89">
        <f t="shared" si="17"/>
        <v>20.508413999999998</v>
      </c>
      <c r="QM31" s="89">
        <f t="shared" si="17"/>
        <v>20.898067000000001</v>
      </c>
      <c r="QN31" s="89">
        <f t="shared" si="17"/>
        <v>21.314391000000001</v>
      </c>
      <c r="QO31" s="89">
        <f t="shared" si="17"/>
        <v>23.121966</v>
      </c>
      <c r="QP31" s="89">
        <f t="shared" si="17"/>
        <v>35.209274999999998</v>
      </c>
      <c r="QQ31" s="89">
        <f t="shared" si="17"/>
        <v>31.885815999999998</v>
      </c>
      <c r="QR31" s="89">
        <f t="shared" si="17"/>
        <v>25.845324999999999</v>
      </c>
      <c r="QS31" s="89">
        <f t="shared" si="17"/>
        <v>24.844566</v>
      </c>
      <c r="QT31" s="89">
        <f t="shared" si="17"/>
        <v>20.092500000000001</v>
      </c>
      <c r="QU31" s="89">
        <f t="shared" si="17"/>
        <v>22.671130999999999</v>
      </c>
      <c r="QV31" s="89">
        <f t="shared" si="17"/>
        <v>23.225591999999999</v>
      </c>
      <c r="QW31" s="89">
        <f t="shared" si="17"/>
        <v>22.704761000000001</v>
      </c>
      <c r="QX31" s="89">
        <f t="shared" si="17"/>
        <v>21.770705</v>
      </c>
      <c r="QY31" s="89">
        <f t="shared" si="17"/>
        <v>22.180232</v>
      </c>
      <c r="QZ31" s="89">
        <f t="shared" si="17"/>
        <v>22.625326999999999</v>
      </c>
      <c r="RA31" s="89">
        <f t="shared" si="17"/>
        <v>24.542487000000001</v>
      </c>
      <c r="RB31" s="89">
        <f t="shared" si="17"/>
        <v>36.807222000000003</v>
      </c>
      <c r="RC31" s="89">
        <f t="shared" si="17"/>
        <v>33.333922000000001</v>
      </c>
      <c r="RD31" s="89">
        <f t="shared" si="17"/>
        <v>27.013297000000001</v>
      </c>
      <c r="RE31" s="89">
        <f t="shared" si="17"/>
        <v>25.972594999999998</v>
      </c>
      <c r="RF31" s="89">
        <f t="shared" si="17"/>
        <v>21.000439</v>
      </c>
      <c r="RG31" s="89">
        <f t="shared" si="17"/>
        <v>23.698979999999999</v>
      </c>
      <c r="RH31" s="89">
        <f t="shared" si="17"/>
        <v>24.283783</v>
      </c>
      <c r="RI31" s="89">
        <f t="shared" si="17"/>
        <v>23.732659000000002</v>
      </c>
      <c r="RJ31" s="89">
        <f t="shared" si="17"/>
        <v>22.748201999999999</v>
      </c>
      <c r="RK31" s="89">
        <f t="shared" si="17"/>
        <v>23.177900000000001</v>
      </c>
      <c r="RL31" s="89">
        <f t="shared" si="17"/>
        <v>23.653542000000002</v>
      </c>
      <c r="RM31" s="89">
        <f t="shared" si="17"/>
        <v>25.650580000000001</v>
      </c>
      <c r="RN31" s="89">
        <f t="shared" si="17"/>
        <v>38.558895999999997</v>
      </c>
      <c r="RO31" s="89">
        <f t="shared" si="17"/>
        <v>34.915500999999999</v>
      </c>
      <c r="RP31" s="89">
        <f t="shared" si="17"/>
        <v>28.294951999999999</v>
      </c>
      <c r="RQ31" s="89">
        <f t="shared" si="17"/>
        <v>27.204343000000001</v>
      </c>
      <c r="RR31" s="89">
        <f t="shared" si="17"/>
        <v>21.991975</v>
      </c>
      <c r="RS31" s="89">
        <f t="shared" ref="RS31:UD31" si="18">RS18</f>
        <v>24.820995</v>
      </c>
      <c r="RT31" s="89">
        <f t="shared" si="18"/>
        <v>25.425191000000002</v>
      </c>
      <c r="RU31" s="89">
        <f t="shared" si="18"/>
        <v>24.854500999999999</v>
      </c>
      <c r="RV31" s="89">
        <f t="shared" si="18"/>
        <v>23.830269999999999</v>
      </c>
      <c r="RW31" s="89">
        <f t="shared" si="18"/>
        <v>24.279810999999999</v>
      </c>
      <c r="RX31" s="89">
        <f t="shared" si="18"/>
        <v>24.775164</v>
      </c>
      <c r="RY31" s="89">
        <f t="shared" si="18"/>
        <v>26.872211</v>
      </c>
      <c r="RZ31" s="89">
        <f t="shared" si="18"/>
        <v>39.277923000000001</v>
      </c>
      <c r="SA31" s="89">
        <f t="shared" si="18"/>
        <v>35.565232000000002</v>
      </c>
      <c r="SB31" s="89">
        <f t="shared" si="18"/>
        <v>28.814337999999999</v>
      </c>
      <c r="SC31" s="89">
        <f t="shared" si="18"/>
        <v>27.702482</v>
      </c>
      <c r="SD31" s="89">
        <f t="shared" si="18"/>
        <v>22.390588999999999</v>
      </c>
      <c r="SE31" s="89">
        <f t="shared" si="18"/>
        <v>25.268181999999999</v>
      </c>
      <c r="SF31" s="89">
        <f t="shared" si="18"/>
        <v>25.894651</v>
      </c>
      <c r="SG31" s="89">
        <f t="shared" si="18"/>
        <v>25.313099000000001</v>
      </c>
      <c r="SH31" s="89">
        <f t="shared" si="18"/>
        <v>24.257957000000001</v>
      </c>
      <c r="SI31" s="89">
        <f t="shared" si="18"/>
        <v>24.717495</v>
      </c>
      <c r="SJ31" s="89">
        <f t="shared" si="18"/>
        <v>25.22401</v>
      </c>
      <c r="SK31" s="89">
        <f t="shared" si="18"/>
        <v>27.361478999999999</v>
      </c>
      <c r="SL31" s="89">
        <f t="shared" si="18"/>
        <v>39.263083999999999</v>
      </c>
      <c r="SM31" s="89">
        <f t="shared" si="18"/>
        <v>35.551493999999998</v>
      </c>
      <c r="SN31" s="89">
        <f t="shared" si="18"/>
        <v>28.800117</v>
      </c>
      <c r="SO31" s="89">
        <f t="shared" si="18"/>
        <v>27.686575999999999</v>
      </c>
      <c r="SP31" s="89">
        <f t="shared" si="18"/>
        <v>22.375326999999999</v>
      </c>
      <c r="SQ31" s="89">
        <f t="shared" si="18"/>
        <v>25.251111999999999</v>
      </c>
      <c r="SR31" s="89">
        <f t="shared" si="18"/>
        <v>25.880417000000001</v>
      </c>
      <c r="SS31" s="89">
        <f t="shared" si="18"/>
        <v>25.297594</v>
      </c>
      <c r="ST31" s="89">
        <f t="shared" si="18"/>
        <v>24.241132</v>
      </c>
      <c r="SU31" s="89">
        <f t="shared" si="18"/>
        <v>24.700827</v>
      </c>
      <c r="SV31" s="89">
        <f t="shared" si="18"/>
        <v>25.208798999999999</v>
      </c>
      <c r="SW31" s="89">
        <f t="shared" si="18"/>
        <v>27.346885</v>
      </c>
      <c r="SX31" s="89">
        <f t="shared" si="18"/>
        <v>39.662424000000001</v>
      </c>
      <c r="SY31" s="89">
        <f t="shared" si="18"/>
        <v>35.921615000000003</v>
      </c>
      <c r="SZ31" s="89">
        <f t="shared" si="18"/>
        <v>29.089932000000001</v>
      </c>
      <c r="TA31" s="89">
        <f t="shared" si="18"/>
        <v>27.965176</v>
      </c>
      <c r="TB31" s="89">
        <f t="shared" si="18"/>
        <v>22.59413</v>
      </c>
      <c r="TC31" s="89">
        <f t="shared" si="18"/>
        <v>25.508906</v>
      </c>
      <c r="TD31" s="89">
        <f t="shared" si="18"/>
        <v>26.140207</v>
      </c>
      <c r="TE31" s="89">
        <f t="shared" si="18"/>
        <v>25.546399999999998</v>
      </c>
      <c r="TF31" s="89">
        <f t="shared" si="18"/>
        <v>24.489432000000001</v>
      </c>
      <c r="TG31" s="89">
        <f t="shared" si="18"/>
        <v>24.949014999999999</v>
      </c>
      <c r="TH31" s="89">
        <f t="shared" si="18"/>
        <v>25.468081000000002</v>
      </c>
      <c r="TI31" s="89">
        <f t="shared" si="18"/>
        <v>27.626467999999999</v>
      </c>
      <c r="TJ31" s="89">
        <f t="shared" si="18"/>
        <v>40.083212000000003</v>
      </c>
      <c r="TK31" s="89">
        <f t="shared" si="18"/>
        <v>36.303030999999997</v>
      </c>
      <c r="TL31" s="89">
        <f t="shared" si="18"/>
        <v>29.401101000000001</v>
      </c>
      <c r="TM31" s="89">
        <f t="shared" si="18"/>
        <v>28.255244000000001</v>
      </c>
      <c r="TN31" s="89">
        <f t="shared" si="18"/>
        <v>22.834610999999999</v>
      </c>
      <c r="TO31" s="89">
        <f t="shared" si="18"/>
        <v>25.768231</v>
      </c>
      <c r="TP31" s="89">
        <f t="shared" si="18"/>
        <v>26.421410999999999</v>
      </c>
      <c r="TQ31" s="89">
        <f t="shared" si="18"/>
        <v>25.816665</v>
      </c>
      <c r="TR31" s="89">
        <f t="shared" si="18"/>
        <v>24.739041</v>
      </c>
      <c r="TS31" s="89">
        <f t="shared" si="18"/>
        <v>25.208649000000001</v>
      </c>
      <c r="TT31" s="89">
        <f t="shared" si="18"/>
        <v>25.728656000000001</v>
      </c>
      <c r="TU31" s="89">
        <f t="shared" si="18"/>
        <v>27.917479</v>
      </c>
      <c r="TV31" s="89">
        <f t="shared" si="18"/>
        <v>40.759301000000001</v>
      </c>
      <c r="TW31" s="89">
        <f t="shared" si="18"/>
        <v>36.909337999999998</v>
      </c>
      <c r="TX31" s="89">
        <f t="shared" si="18"/>
        <v>29.887304</v>
      </c>
      <c r="TY31" s="89">
        <f t="shared" si="18"/>
        <v>28.731041000000001</v>
      </c>
      <c r="TZ31" s="89">
        <f t="shared" si="18"/>
        <v>23.210567999999999</v>
      </c>
      <c r="UA31" s="89">
        <f t="shared" si="18"/>
        <v>26.193597</v>
      </c>
      <c r="UB31" s="89">
        <f t="shared" si="18"/>
        <v>26.857624000000001</v>
      </c>
      <c r="UC31" s="89">
        <f t="shared" si="18"/>
        <v>26.24267</v>
      </c>
      <c r="UD31" s="89">
        <f t="shared" si="18"/>
        <v>25.144523</v>
      </c>
      <c r="UE31" s="89">
        <f t="shared" ref="UE31:WP31" si="19">UE18</f>
        <v>25.624205</v>
      </c>
      <c r="UF31" s="89">
        <f t="shared" si="19"/>
        <v>26.154606999999999</v>
      </c>
      <c r="UG31" s="89">
        <f t="shared" si="19"/>
        <v>28.383626</v>
      </c>
      <c r="UH31" s="89">
        <f t="shared" si="19"/>
        <v>41.804817</v>
      </c>
      <c r="UI31" s="89">
        <f t="shared" si="19"/>
        <v>37.845061999999999</v>
      </c>
      <c r="UJ31" s="89">
        <f t="shared" si="19"/>
        <v>30.653054999999998</v>
      </c>
      <c r="UK31" s="89">
        <f t="shared" si="19"/>
        <v>29.456126000000001</v>
      </c>
      <c r="UL31" s="89">
        <f t="shared" si="19"/>
        <v>23.795804</v>
      </c>
      <c r="UM31" s="89">
        <f t="shared" si="19"/>
        <v>26.858431</v>
      </c>
      <c r="UN31" s="89">
        <f t="shared" si="19"/>
        <v>27.543306999999999</v>
      </c>
      <c r="UO31" s="89">
        <f t="shared" si="19"/>
        <v>26.907872999999999</v>
      </c>
      <c r="UP31" s="89">
        <f t="shared" si="19"/>
        <v>25.789558</v>
      </c>
      <c r="UQ31" s="89">
        <f t="shared" si="19"/>
        <v>26.279325</v>
      </c>
      <c r="UR31" s="89">
        <f t="shared" si="19"/>
        <v>26.820004000000001</v>
      </c>
      <c r="US31" s="89">
        <f t="shared" si="19"/>
        <v>29.099102999999999</v>
      </c>
      <c r="UT31" s="89">
        <f t="shared" si="19"/>
        <v>43.681497</v>
      </c>
      <c r="UU31" s="89">
        <f t="shared" si="19"/>
        <v>39.551380999999999</v>
      </c>
      <c r="UV31" s="89">
        <f t="shared" si="19"/>
        <v>32.029415999999998</v>
      </c>
      <c r="UW31" s="89">
        <f t="shared" si="19"/>
        <v>30.783404999999998</v>
      </c>
      <c r="UX31" s="89">
        <f t="shared" si="19"/>
        <v>24.862794000000001</v>
      </c>
      <c r="UY31" s="89">
        <f t="shared" si="19"/>
        <v>28.066196000000001</v>
      </c>
      <c r="UZ31" s="89">
        <f t="shared" si="19"/>
        <v>28.779716000000001</v>
      </c>
      <c r="VA31" s="89">
        <f t="shared" si="19"/>
        <v>28.114858999999999</v>
      </c>
      <c r="VB31" s="89">
        <f t="shared" si="19"/>
        <v>26.946997</v>
      </c>
      <c r="VC31" s="89">
        <f t="shared" si="19"/>
        <v>27.456721000000002</v>
      </c>
      <c r="VD31" s="89">
        <f t="shared" si="19"/>
        <v>28.026871</v>
      </c>
      <c r="VE31" s="89">
        <f t="shared" si="19"/>
        <v>30.415842999999999</v>
      </c>
      <c r="VF31" s="89">
        <f t="shared" si="19"/>
        <v>45.069353</v>
      </c>
      <c r="VG31" s="89">
        <f t="shared" si="19"/>
        <v>40.808663000000003</v>
      </c>
      <c r="VH31" s="89">
        <f t="shared" si="19"/>
        <v>33.046995000000003</v>
      </c>
      <c r="VI31" s="89">
        <f t="shared" si="19"/>
        <v>31.761789</v>
      </c>
      <c r="VJ31" s="89">
        <f t="shared" si="19"/>
        <v>25.65099</v>
      </c>
      <c r="VK31" s="89">
        <f t="shared" si="19"/>
        <v>28.955314999999999</v>
      </c>
      <c r="VL31" s="89">
        <f t="shared" si="19"/>
        <v>29.697289999999999</v>
      </c>
      <c r="VM31" s="89">
        <f t="shared" si="19"/>
        <v>29.013089999999998</v>
      </c>
      <c r="VN31" s="89">
        <f t="shared" si="19"/>
        <v>27.795787000000001</v>
      </c>
      <c r="VO31" s="89">
        <f t="shared" si="19"/>
        <v>28.325581</v>
      </c>
      <c r="VP31" s="89">
        <f t="shared" si="19"/>
        <v>28.914842</v>
      </c>
      <c r="VQ31" s="89">
        <f t="shared" si="19"/>
        <v>31.373411999999998</v>
      </c>
      <c r="VR31" s="89">
        <f t="shared" si="19"/>
        <v>46.474417000000003</v>
      </c>
      <c r="VS31" s="89">
        <f t="shared" si="19"/>
        <v>42.083354</v>
      </c>
      <c r="VT31" s="89">
        <f t="shared" si="19"/>
        <v>34.081851999999998</v>
      </c>
      <c r="VU31" s="89">
        <f t="shared" si="19"/>
        <v>32.747228999999997</v>
      </c>
      <c r="VV31" s="89">
        <f t="shared" si="19"/>
        <v>26.456209000000001</v>
      </c>
      <c r="VW31" s="89">
        <f t="shared" si="19"/>
        <v>29.861153999999999</v>
      </c>
      <c r="VX31" s="89">
        <f t="shared" si="19"/>
        <v>30.622153999999998</v>
      </c>
      <c r="VY31" s="89">
        <f t="shared" si="19"/>
        <v>29.918406000000001</v>
      </c>
      <c r="VZ31" s="89">
        <f t="shared" si="19"/>
        <v>28.661508999999999</v>
      </c>
      <c r="WA31" s="89">
        <f t="shared" si="19"/>
        <v>29.211282000000001</v>
      </c>
      <c r="WB31" s="89">
        <f t="shared" si="19"/>
        <v>29.820027</v>
      </c>
      <c r="WC31" s="89">
        <f t="shared" si="19"/>
        <v>32.358488999999999</v>
      </c>
      <c r="WD31" s="89">
        <f t="shared" si="19"/>
        <v>47.490147999999998</v>
      </c>
      <c r="WE31" s="89">
        <f t="shared" si="19"/>
        <v>42.999417999999999</v>
      </c>
      <c r="WF31" s="89">
        <f t="shared" si="19"/>
        <v>34.817749999999997</v>
      </c>
      <c r="WG31" s="89">
        <f t="shared" si="19"/>
        <v>33.462674999999997</v>
      </c>
      <c r="WH31" s="89">
        <f t="shared" si="19"/>
        <v>27.021788999999998</v>
      </c>
      <c r="WI31" s="89">
        <f t="shared" si="19"/>
        <v>30.506224</v>
      </c>
      <c r="WJ31" s="89">
        <f t="shared" si="19"/>
        <v>31.278030000000001</v>
      </c>
      <c r="WK31" s="89">
        <f t="shared" si="19"/>
        <v>30.564012999999999</v>
      </c>
      <c r="WL31" s="89">
        <f t="shared" si="19"/>
        <v>29.286771999999999</v>
      </c>
      <c r="WM31" s="89">
        <f t="shared" si="19"/>
        <v>29.846473</v>
      </c>
      <c r="WN31" s="89">
        <f t="shared" si="19"/>
        <v>30.465675000000001</v>
      </c>
      <c r="WO31" s="89">
        <f t="shared" si="19"/>
        <v>33.054251000000001</v>
      </c>
      <c r="WP31" s="89">
        <f t="shared" si="19"/>
        <v>47.868139999999997</v>
      </c>
      <c r="WQ31" s="89">
        <f t="shared" ref="WQ31:XM31" si="20">WQ18</f>
        <v>43.347605000000001</v>
      </c>
      <c r="WR31" s="89">
        <f t="shared" si="20"/>
        <v>35.095847999999997</v>
      </c>
      <c r="WS31" s="89">
        <f t="shared" si="20"/>
        <v>33.720469000000001</v>
      </c>
      <c r="WT31" s="89">
        <f t="shared" si="20"/>
        <v>27.239671999999999</v>
      </c>
      <c r="WU31" s="89">
        <f t="shared" si="20"/>
        <v>30.743862</v>
      </c>
      <c r="WV31" s="89">
        <f t="shared" si="20"/>
        <v>31.526119000000001</v>
      </c>
      <c r="WW31" s="89">
        <f t="shared" si="20"/>
        <v>30.801829000000001</v>
      </c>
      <c r="WX31" s="89">
        <f t="shared" si="20"/>
        <v>29.514405</v>
      </c>
      <c r="WY31" s="89">
        <f t="shared" si="20"/>
        <v>30.074157</v>
      </c>
      <c r="WZ31" s="89">
        <f t="shared" si="20"/>
        <v>30.703662000000001</v>
      </c>
      <c r="XA31" s="89">
        <f t="shared" si="20"/>
        <v>33.322299999999998</v>
      </c>
      <c r="XB31" s="89">
        <f t="shared" si="20"/>
        <v>49.100273000000001</v>
      </c>
      <c r="XC31" s="89">
        <f t="shared" si="20"/>
        <v>44.459553999999997</v>
      </c>
      <c r="XD31" s="89">
        <f t="shared" si="20"/>
        <v>35.997897000000002</v>
      </c>
      <c r="XE31" s="89">
        <f t="shared" si="20"/>
        <v>34.582756000000003</v>
      </c>
      <c r="XF31" s="89">
        <f t="shared" si="20"/>
        <v>27.931894</v>
      </c>
      <c r="XG31" s="89">
        <f t="shared" si="20"/>
        <v>31.526159</v>
      </c>
      <c r="XH31" s="89">
        <f t="shared" si="20"/>
        <v>32.338160999999999</v>
      </c>
      <c r="XI31" s="89">
        <f t="shared" si="20"/>
        <v>31.594079000000001</v>
      </c>
      <c r="XJ31" s="89">
        <f t="shared" si="20"/>
        <v>30.266852</v>
      </c>
      <c r="XK31" s="89">
        <f t="shared" si="20"/>
        <v>30.846506999999999</v>
      </c>
      <c r="XL31" s="89">
        <f t="shared" si="20"/>
        <v>31.485686000000001</v>
      </c>
      <c r="XM31" s="89">
        <f t="shared" si="20"/>
        <v>34.174323999999999</v>
      </c>
      <c r="XN31" s="89">
        <f>XN18-0.5*XN16</f>
        <v>46.899999000000001</v>
      </c>
      <c r="XO31" s="89">
        <f>XO18-0.5*XO16</f>
        <v>38.779998999999997</v>
      </c>
      <c r="XP31" s="89">
        <f>XP18-0.5*XP16</f>
        <v>53.7</v>
      </c>
      <c r="XQ31" s="89">
        <f>XQ18-0.5*XQ16</f>
        <v>43.63</v>
      </c>
      <c r="XR31" s="89">
        <f>XR18-0.5*XR16</f>
        <v>38.519998999999999</v>
      </c>
      <c r="XS31" s="89">
        <f t="shared" ref="XS31:ZI31" si="21">XS18-0.5*XS16</f>
        <v>43.63</v>
      </c>
      <c r="XT31" s="89">
        <f t="shared" si="21"/>
        <v>47.419998999999997</v>
      </c>
      <c r="XU31" s="89">
        <f t="shared" si="21"/>
        <v>46.369999</v>
      </c>
      <c r="XV31" s="89">
        <f t="shared" si="21"/>
        <v>34.209999000000003</v>
      </c>
      <c r="XW31" s="89">
        <f t="shared" si="21"/>
        <v>46.9</v>
      </c>
      <c r="XX31" s="89">
        <f t="shared" si="21"/>
        <v>48.339998999999999</v>
      </c>
      <c r="XY31" s="89">
        <f t="shared" si="21"/>
        <v>57.493454</v>
      </c>
      <c r="XZ31" s="89">
        <f t="shared" si="21"/>
        <v>87.248467000000005</v>
      </c>
      <c r="YA31" s="89">
        <f t="shared" si="21"/>
        <v>83.446451999999994</v>
      </c>
      <c r="YB31" s="89">
        <f t="shared" si="21"/>
        <v>76.078158999999999</v>
      </c>
      <c r="YC31" s="89">
        <f t="shared" si="21"/>
        <v>65.841493</v>
      </c>
      <c r="YD31" s="89">
        <f t="shared" si="21"/>
        <v>54.811520000000002</v>
      </c>
      <c r="YE31" s="89">
        <f t="shared" si="21"/>
        <v>50.319437999999998</v>
      </c>
      <c r="YF31" s="89">
        <f t="shared" si="21"/>
        <v>63.656447999999997</v>
      </c>
      <c r="YG31" s="89">
        <f t="shared" si="21"/>
        <v>77.536443000000006</v>
      </c>
      <c r="YH31" s="89">
        <f t="shared" si="21"/>
        <v>75.796261000000001</v>
      </c>
      <c r="YI31" s="89">
        <f t="shared" si="21"/>
        <v>76.648342</v>
      </c>
      <c r="YJ31" s="89">
        <f t="shared" si="21"/>
        <v>81.924167999999995</v>
      </c>
      <c r="YK31" s="89">
        <f t="shared" si="21"/>
        <v>90.304535000000001</v>
      </c>
      <c r="YL31" s="89">
        <f t="shared" si="21"/>
        <v>91.217798000000002</v>
      </c>
      <c r="YM31" s="89">
        <f t="shared" si="21"/>
        <v>87.246977999999999</v>
      </c>
      <c r="YN31" s="89">
        <f t="shared" si="21"/>
        <v>79.550169999999994</v>
      </c>
      <c r="YO31" s="89">
        <f t="shared" si="21"/>
        <v>68.852193999999997</v>
      </c>
      <c r="YP31" s="89">
        <f t="shared" si="21"/>
        <v>57.332211999999998</v>
      </c>
      <c r="YQ31" s="89">
        <f t="shared" si="21"/>
        <v>52.650320999999998</v>
      </c>
      <c r="YR31" s="89">
        <f t="shared" si="21"/>
        <v>66.588233000000002</v>
      </c>
      <c r="YS31" s="89">
        <f t="shared" si="21"/>
        <v>81.078232999999997</v>
      </c>
      <c r="YT31" s="89">
        <f t="shared" si="21"/>
        <v>79.258027999999996</v>
      </c>
      <c r="YU31" s="89">
        <f t="shared" si="21"/>
        <v>80.148887000000002</v>
      </c>
      <c r="YV31" s="89">
        <f t="shared" si="21"/>
        <v>85.654630999999995</v>
      </c>
      <c r="YW31" s="89">
        <f t="shared" si="21"/>
        <v>94.428205000000005</v>
      </c>
      <c r="YX31" s="89">
        <f t="shared" si="21"/>
        <v>95.364735999999994</v>
      </c>
      <c r="YY31" s="89">
        <f t="shared" si="21"/>
        <v>91.215176999999997</v>
      </c>
      <c r="YZ31" s="89">
        <f t="shared" si="21"/>
        <v>83.179918000000001</v>
      </c>
      <c r="ZA31" s="89">
        <f t="shared" si="21"/>
        <v>72.010819999999995</v>
      </c>
      <c r="ZB31" s="89">
        <f t="shared" si="21"/>
        <v>59.970840000000003</v>
      </c>
      <c r="ZC31" s="89">
        <f t="shared" si="21"/>
        <v>55.079118000000001</v>
      </c>
      <c r="ZD31" s="89">
        <f t="shared" si="21"/>
        <v>69.647716000000003</v>
      </c>
      <c r="ZE31" s="89">
        <f t="shared" si="21"/>
        <v>84.767720999999995</v>
      </c>
      <c r="ZF31" s="89">
        <f t="shared" si="21"/>
        <v>82.877550999999997</v>
      </c>
      <c r="ZG31" s="89">
        <f t="shared" si="21"/>
        <v>83.807158000000001</v>
      </c>
      <c r="ZH31" s="89">
        <f t="shared" si="21"/>
        <v>89.552807999999999</v>
      </c>
      <c r="ZI31" s="89">
        <f t="shared" si="21"/>
        <v>98.702205000000006</v>
      </c>
      <c r="ZJ31" s="89"/>
      <c r="ZK31" s="89"/>
      <c r="ZL31" s="89"/>
      <c r="ZM31" s="89"/>
      <c r="ZN31" s="89"/>
      <c r="ZO31" s="89"/>
      <c r="ZP31" s="89"/>
      <c r="ZQ31" s="89"/>
      <c r="ZR31" s="89"/>
      <c r="ZS31" s="89"/>
      <c r="ZT31" s="89"/>
      <c r="ZU31" s="89"/>
      <c r="ZV31" s="89"/>
      <c r="ZW31" s="89"/>
      <c r="ZX31" s="89"/>
      <c r="ZY31" s="89"/>
      <c r="ZZ31" s="89"/>
      <c r="AAA31" s="89"/>
      <c r="AAB31" s="89"/>
      <c r="AAC31" s="89"/>
      <c r="AAD31" s="89"/>
      <c r="AAE31" s="89"/>
      <c r="AAF31" s="89"/>
      <c r="AAG31" s="89"/>
      <c r="AAH31" s="89"/>
      <c r="AAI31" s="89"/>
      <c r="AAJ31" s="89"/>
      <c r="AAK31" s="89"/>
      <c r="AAL31" s="89"/>
      <c r="AAM31" s="89"/>
      <c r="AAN31" s="89"/>
      <c r="AAO31" s="89"/>
      <c r="AAP31" s="89"/>
      <c r="AAQ31" s="89"/>
      <c r="AAR31" s="89"/>
      <c r="AAS31" s="89"/>
    </row>
    <row r="32" spans="1:721" s="98" customFormat="1" x14ac:dyDescent="0.3">
      <c r="A32" s="90" t="s">
        <v>340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89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89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  <c r="KC32" s="89"/>
      <c r="KD32" s="89"/>
      <c r="KE32" s="89"/>
      <c r="KF32" s="89"/>
      <c r="KG32" s="89"/>
      <c r="KH32" s="89"/>
      <c r="KI32" s="89"/>
      <c r="KJ32" s="89"/>
      <c r="KK32" s="89"/>
      <c r="KL32" s="89"/>
      <c r="KM32" s="89"/>
      <c r="KN32" s="89"/>
      <c r="KO32" s="89"/>
      <c r="KP32" s="89"/>
      <c r="KQ32" s="89"/>
      <c r="KR32" s="89"/>
      <c r="KS32" s="89"/>
      <c r="KT32" s="89"/>
      <c r="KU32" s="89"/>
      <c r="KV32" s="89"/>
      <c r="KW32" s="89"/>
      <c r="KX32" s="89"/>
      <c r="KY32" s="89"/>
      <c r="KZ32" s="89"/>
      <c r="LA32" s="89"/>
      <c r="LB32" s="89"/>
      <c r="LC32" s="89"/>
      <c r="LD32" s="89"/>
      <c r="LE32" s="89"/>
      <c r="LF32" s="89"/>
      <c r="LG32" s="89"/>
      <c r="LH32" s="89"/>
      <c r="LI32" s="89"/>
      <c r="LJ32" s="89"/>
      <c r="LK32" s="89"/>
      <c r="LL32" s="89"/>
      <c r="LM32" s="89"/>
      <c r="LN32" s="89"/>
      <c r="LO32" s="89"/>
      <c r="LP32" s="89"/>
      <c r="LQ32" s="89"/>
      <c r="LR32" s="89"/>
      <c r="LS32" s="89"/>
      <c r="LT32" s="89"/>
      <c r="LU32" s="89"/>
      <c r="LV32" s="89"/>
      <c r="LW32" s="89"/>
      <c r="LX32" s="89"/>
      <c r="LY32" s="89"/>
      <c r="LZ32" s="89"/>
      <c r="MA32" s="89"/>
      <c r="MB32" s="89"/>
      <c r="MC32" s="89"/>
      <c r="MD32" s="89"/>
      <c r="ME32" s="89"/>
      <c r="MF32" s="89"/>
      <c r="MG32" s="89"/>
      <c r="MH32" s="89"/>
      <c r="MI32" s="89"/>
      <c r="MJ32" s="89"/>
      <c r="MK32" s="89"/>
      <c r="ML32" s="89"/>
      <c r="MM32" s="89"/>
      <c r="MN32" s="89"/>
      <c r="MO32" s="89"/>
      <c r="MP32" s="89"/>
      <c r="MQ32" s="89"/>
      <c r="MR32" s="89"/>
      <c r="MS32" s="89"/>
      <c r="MT32" s="89"/>
      <c r="MU32" s="89"/>
      <c r="MV32" s="89"/>
      <c r="MW32" s="89"/>
      <c r="MX32" s="89"/>
      <c r="MY32" s="89"/>
      <c r="MZ32" s="89"/>
      <c r="NA32" s="89"/>
      <c r="NB32" s="89"/>
      <c r="NC32" s="89"/>
      <c r="ND32" s="89"/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89"/>
      <c r="NX32" s="89"/>
      <c r="NY32" s="89"/>
      <c r="NZ32" s="89"/>
      <c r="OA32" s="89"/>
      <c r="OB32" s="89"/>
      <c r="OC32" s="89"/>
      <c r="OD32" s="89"/>
      <c r="OE32" s="89"/>
      <c r="OF32" s="89"/>
      <c r="OG32" s="89"/>
      <c r="OH32" s="89"/>
      <c r="OI32" s="89"/>
      <c r="OJ32" s="89"/>
      <c r="OK32" s="89"/>
      <c r="OL32" s="89"/>
      <c r="OM32" s="89"/>
      <c r="ON32" s="89"/>
      <c r="OO32" s="89"/>
      <c r="OP32" s="89"/>
      <c r="OQ32" s="89"/>
      <c r="OR32" s="89"/>
      <c r="OS32" s="89"/>
      <c r="OT32" s="89"/>
      <c r="OU32" s="89"/>
      <c r="OV32" s="89"/>
      <c r="OW32" s="89"/>
      <c r="OX32" s="89"/>
      <c r="OY32" s="89"/>
      <c r="OZ32" s="89"/>
      <c r="PA32" s="89"/>
      <c r="PB32" s="89"/>
      <c r="PC32" s="89"/>
      <c r="PD32" s="89"/>
      <c r="PE32" s="89"/>
      <c r="PF32" s="89"/>
      <c r="PG32" s="89"/>
      <c r="PH32" s="89"/>
      <c r="PI32" s="89"/>
      <c r="PJ32" s="89"/>
      <c r="PK32" s="89"/>
      <c r="PL32" s="89"/>
      <c r="PM32" s="89"/>
      <c r="PN32" s="89"/>
      <c r="PO32" s="89"/>
      <c r="PP32" s="89"/>
      <c r="PQ32" s="89"/>
      <c r="PR32" s="89"/>
      <c r="PS32" s="89"/>
      <c r="PT32" s="89"/>
      <c r="PU32" s="89"/>
      <c r="PV32" s="89"/>
      <c r="PW32" s="89"/>
      <c r="PX32" s="89"/>
      <c r="PY32" s="89"/>
      <c r="PZ32" s="89"/>
      <c r="QA32" s="89"/>
      <c r="QB32" s="89"/>
      <c r="QC32" s="89"/>
      <c r="QD32" s="89"/>
      <c r="QE32" s="89"/>
      <c r="QF32" s="89"/>
      <c r="QG32" s="89"/>
      <c r="QH32" s="89"/>
      <c r="QI32" s="89"/>
      <c r="QJ32" s="89"/>
      <c r="QK32" s="89"/>
      <c r="QL32" s="89"/>
      <c r="QM32" s="89"/>
      <c r="QN32" s="89"/>
      <c r="QO32" s="89"/>
      <c r="QP32" s="89"/>
      <c r="QQ32" s="89"/>
      <c r="QR32" s="89"/>
      <c r="QS32" s="89"/>
      <c r="QT32" s="89"/>
      <c r="QU32" s="89"/>
      <c r="QV32" s="89"/>
      <c r="QW32" s="89"/>
      <c r="QX32" s="89"/>
      <c r="QY32" s="89"/>
      <c r="QZ32" s="89"/>
      <c r="RA32" s="89"/>
      <c r="RB32" s="89"/>
      <c r="RC32" s="89"/>
      <c r="RD32" s="89"/>
      <c r="RE32" s="89"/>
      <c r="RF32" s="89"/>
      <c r="RG32" s="89"/>
      <c r="RH32" s="89"/>
      <c r="RI32" s="89"/>
      <c r="RJ32" s="89"/>
      <c r="RK32" s="89"/>
      <c r="RL32" s="89"/>
      <c r="RM32" s="89"/>
      <c r="RN32" s="89"/>
      <c r="RO32" s="89"/>
      <c r="RP32" s="89"/>
      <c r="RQ32" s="89"/>
      <c r="RR32" s="89"/>
      <c r="RS32" s="89"/>
      <c r="RT32" s="89"/>
      <c r="RU32" s="89"/>
      <c r="RV32" s="89"/>
      <c r="RW32" s="89"/>
      <c r="RX32" s="89"/>
      <c r="RY32" s="89"/>
      <c r="RZ32" s="89"/>
      <c r="SA32" s="89"/>
      <c r="SB32" s="89"/>
      <c r="SC32" s="89"/>
      <c r="SD32" s="89"/>
      <c r="SE32" s="89"/>
      <c r="SF32" s="89"/>
      <c r="SG32" s="89"/>
      <c r="SH32" s="89"/>
      <c r="SI32" s="89"/>
      <c r="SJ32" s="89"/>
      <c r="SK32" s="89"/>
      <c r="SL32" s="89"/>
      <c r="SM32" s="89"/>
      <c r="SN32" s="89"/>
      <c r="SO32" s="89"/>
      <c r="SP32" s="89"/>
      <c r="SQ32" s="89"/>
      <c r="SR32" s="89"/>
      <c r="SS32" s="89"/>
      <c r="ST32" s="89"/>
      <c r="SU32" s="89"/>
      <c r="SV32" s="89"/>
      <c r="SW32" s="89"/>
      <c r="SX32" s="89"/>
      <c r="SY32" s="89"/>
      <c r="SZ32" s="89"/>
      <c r="TA32" s="89"/>
      <c r="TB32" s="89"/>
      <c r="TC32" s="89"/>
      <c r="TD32" s="89"/>
      <c r="TE32" s="89"/>
      <c r="TF32" s="89"/>
      <c r="TG32" s="89"/>
      <c r="TH32" s="89"/>
      <c r="TI32" s="89"/>
      <c r="TJ32" s="89"/>
      <c r="TK32" s="89"/>
      <c r="TL32" s="89"/>
      <c r="TM32" s="89"/>
      <c r="TN32" s="89"/>
      <c r="TO32" s="89"/>
      <c r="TP32" s="89"/>
      <c r="TQ32" s="89"/>
      <c r="TR32" s="89"/>
      <c r="TS32" s="89"/>
      <c r="TT32" s="89"/>
      <c r="TU32" s="89"/>
      <c r="TV32" s="89"/>
      <c r="TW32" s="89"/>
      <c r="TX32" s="89"/>
      <c r="TY32" s="89"/>
      <c r="TZ32" s="89"/>
      <c r="UA32" s="89"/>
      <c r="UB32" s="89"/>
      <c r="UC32" s="89"/>
      <c r="UD32" s="89"/>
      <c r="UE32" s="89"/>
      <c r="UF32" s="89"/>
      <c r="UG32" s="89"/>
      <c r="UH32" s="89"/>
      <c r="UI32" s="89"/>
      <c r="UJ32" s="89"/>
      <c r="UK32" s="89"/>
      <c r="UL32" s="89"/>
      <c r="UM32" s="89"/>
      <c r="UN32" s="89"/>
      <c r="UO32" s="89"/>
      <c r="UP32" s="89"/>
      <c r="UQ32" s="89"/>
      <c r="UR32" s="89"/>
      <c r="US32" s="89"/>
      <c r="UT32" s="89"/>
      <c r="UU32" s="89"/>
      <c r="UV32" s="89"/>
      <c r="UW32" s="89"/>
      <c r="UX32" s="89"/>
      <c r="UY32" s="89"/>
      <c r="UZ32" s="89"/>
      <c r="VA32" s="89"/>
      <c r="VB32" s="89"/>
      <c r="VC32" s="89"/>
      <c r="VD32" s="89"/>
      <c r="VE32" s="89"/>
      <c r="VF32" s="89"/>
      <c r="VG32" s="89"/>
      <c r="VH32" s="89"/>
      <c r="VI32" s="89"/>
      <c r="VJ32" s="89"/>
      <c r="VK32" s="89"/>
      <c r="VL32" s="89"/>
      <c r="VM32" s="89"/>
      <c r="VN32" s="89"/>
      <c r="VO32" s="89"/>
      <c r="VP32" s="89"/>
      <c r="VQ32" s="89"/>
      <c r="VR32" s="89"/>
      <c r="VS32" s="89"/>
      <c r="VT32" s="89"/>
      <c r="VU32" s="89"/>
      <c r="VV32" s="89"/>
      <c r="VW32" s="89"/>
      <c r="VX32" s="89"/>
      <c r="VY32" s="89"/>
      <c r="VZ32" s="89"/>
      <c r="WA32" s="89"/>
      <c r="WB32" s="89"/>
      <c r="WC32" s="89"/>
      <c r="WD32" s="89"/>
      <c r="WE32" s="89"/>
      <c r="WF32" s="89"/>
      <c r="WG32" s="89"/>
      <c r="WH32" s="89"/>
      <c r="WI32" s="89"/>
      <c r="WJ32" s="89"/>
      <c r="WK32" s="89"/>
      <c r="WL32" s="89"/>
      <c r="WM32" s="89"/>
      <c r="WN32" s="89"/>
      <c r="WO32" s="89"/>
      <c r="WP32" s="89"/>
      <c r="WQ32" s="89"/>
      <c r="WR32" s="89"/>
      <c r="WS32" s="89"/>
      <c r="WT32" s="89"/>
      <c r="WU32" s="89"/>
      <c r="WV32" s="89"/>
      <c r="WW32" s="89"/>
      <c r="WX32" s="89"/>
      <c r="WY32" s="89"/>
      <c r="WZ32" s="89"/>
      <c r="XA32" s="89"/>
      <c r="XB32" s="89"/>
      <c r="XC32" s="89"/>
      <c r="XD32" s="89"/>
      <c r="XE32" s="89"/>
      <c r="XF32" s="89"/>
      <c r="XG32" s="89"/>
      <c r="XH32" s="89"/>
      <c r="XI32" s="89"/>
      <c r="XJ32" s="89"/>
      <c r="XK32" s="89"/>
      <c r="XL32" s="89"/>
      <c r="XM32" s="89"/>
      <c r="XN32" s="89"/>
      <c r="XO32" s="89"/>
      <c r="XP32" s="89"/>
      <c r="XQ32" s="89"/>
      <c r="XR32" s="89"/>
      <c r="XS32" s="89"/>
      <c r="XT32" s="89"/>
      <c r="XU32" s="89"/>
      <c r="XV32" s="89"/>
      <c r="XW32" s="89"/>
      <c r="XX32" s="89"/>
      <c r="XY32" s="89"/>
      <c r="XZ32" s="89"/>
      <c r="YA32" s="89"/>
      <c r="YB32" s="89"/>
      <c r="YC32" s="89"/>
      <c r="YD32" s="89"/>
      <c r="YE32" s="89"/>
      <c r="YF32" s="89"/>
      <c r="YG32" s="89"/>
      <c r="YH32" s="89"/>
      <c r="YI32" s="89"/>
      <c r="YJ32" s="89"/>
      <c r="YK32" s="89"/>
      <c r="YL32" s="89"/>
      <c r="YM32" s="89"/>
      <c r="YN32" s="89"/>
      <c r="YO32" s="89"/>
      <c r="YP32" s="89"/>
      <c r="YQ32" s="89"/>
      <c r="YR32" s="89"/>
      <c r="YS32" s="89"/>
      <c r="YT32" s="89"/>
      <c r="YU32" s="89"/>
      <c r="YV32" s="89"/>
      <c r="YW32" s="89"/>
      <c r="YX32" s="89"/>
      <c r="YY32" s="89"/>
      <c r="YZ32" s="89"/>
      <c r="ZA32" s="89"/>
      <c r="ZB32" s="89"/>
      <c r="ZC32" s="89"/>
      <c r="ZD32" s="89"/>
      <c r="ZE32" s="89"/>
      <c r="ZF32" s="89"/>
      <c r="ZG32" s="89"/>
      <c r="ZH32" s="89"/>
      <c r="ZI32" s="89"/>
      <c r="ZJ32" s="89"/>
      <c r="ZK32" s="89"/>
      <c r="ZL32" s="89"/>
      <c r="ZM32" s="89"/>
      <c r="ZN32" s="89"/>
      <c r="ZO32" s="89"/>
      <c r="ZP32" s="89"/>
      <c r="ZQ32" s="89"/>
      <c r="ZR32" s="89"/>
      <c r="ZS32" s="89"/>
      <c r="ZT32" s="89"/>
      <c r="ZU32" s="89"/>
      <c r="ZV32" s="89"/>
      <c r="ZW32" s="89"/>
      <c r="ZX32" s="89"/>
      <c r="ZY32" s="89"/>
      <c r="ZZ32" s="89"/>
      <c r="AAA32" s="89"/>
      <c r="AAB32" s="89"/>
      <c r="AAC32" s="89"/>
      <c r="AAD32" s="89"/>
      <c r="AAE32" s="89"/>
      <c r="AAF32" s="89"/>
      <c r="AAG32" s="89"/>
      <c r="AAH32" s="89"/>
      <c r="AAI32" s="89"/>
      <c r="AAJ32" s="89"/>
      <c r="AAK32" s="89"/>
      <c r="AAL32" s="89"/>
      <c r="AAM32" s="89"/>
      <c r="AAN32" s="89"/>
      <c r="AAO32" s="89"/>
      <c r="AAP32" s="89"/>
      <c r="AAQ32" s="89"/>
      <c r="AAR32" s="89"/>
      <c r="AAS32" s="89"/>
    </row>
    <row r="33" spans="1:721" s="98" customFormat="1" x14ac:dyDescent="0.3">
      <c r="A33" s="98" t="s">
        <v>321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 t="e">
        <f>(Z22+Z$26)*ColstripHR/1000+Z$25+ColstripTonneCO2pMWh*Z16</f>
        <v>#N/A</v>
      </c>
      <c r="AA33" s="89" t="e">
        <f t="shared" ref="AA33:AK33" si="22">(AA22+AA$26)*ColstripHR/1000+AA$25+ColstripTonneCO2pMWh*AA16</f>
        <v>#N/A</v>
      </c>
      <c r="AB33" s="89" t="e">
        <f t="shared" si="22"/>
        <v>#N/A</v>
      </c>
      <c r="AC33" s="89" t="e">
        <f t="shared" si="22"/>
        <v>#N/A</v>
      </c>
      <c r="AD33" s="89" t="e">
        <f t="shared" si="22"/>
        <v>#N/A</v>
      </c>
      <c r="AE33" s="89" t="e">
        <f t="shared" si="22"/>
        <v>#N/A</v>
      </c>
      <c r="AF33" s="89" t="e">
        <f t="shared" si="22"/>
        <v>#N/A</v>
      </c>
      <c r="AG33" s="89" t="e">
        <f t="shared" si="22"/>
        <v>#N/A</v>
      </c>
      <c r="AH33" s="89" t="e">
        <f t="shared" si="22"/>
        <v>#N/A</v>
      </c>
      <c r="AI33" s="89" t="e">
        <f t="shared" si="22"/>
        <v>#N/A</v>
      </c>
      <c r="AJ33" s="89" t="e">
        <f t="shared" si="22"/>
        <v>#N/A</v>
      </c>
      <c r="AK33" s="89" t="e">
        <f t="shared" si="22"/>
        <v>#N/A</v>
      </c>
      <c r="AL33" s="89">
        <f t="shared" ref="AL33:CW33" si="23">(AL22+AL$26)*ColstripHR/1000+AL$25</f>
        <v>27.489357126862114</v>
      </c>
      <c r="AM33" s="89">
        <f t="shared" si="23"/>
        <v>27.489367998862118</v>
      </c>
      <c r="AN33" s="89">
        <f t="shared" si="23"/>
        <v>27.489367998862118</v>
      </c>
      <c r="AO33" s="89">
        <f t="shared" si="23"/>
        <v>27.489367998862118</v>
      </c>
      <c r="AP33" s="89">
        <f t="shared" si="23"/>
        <v>27.489367998862118</v>
      </c>
      <c r="AQ33" s="89">
        <f t="shared" si="23"/>
        <v>27.489367998862118</v>
      </c>
      <c r="AR33" s="89">
        <f t="shared" si="23"/>
        <v>27.489367998862118</v>
      </c>
      <c r="AS33" s="89">
        <f t="shared" si="23"/>
        <v>27.489367998862118</v>
      </c>
      <c r="AT33" s="89">
        <f t="shared" si="23"/>
        <v>27.489357126862114</v>
      </c>
      <c r="AU33" s="89">
        <f t="shared" si="23"/>
        <v>27.489357126862114</v>
      </c>
      <c r="AV33" s="89">
        <f t="shared" si="23"/>
        <v>27.489367998862118</v>
      </c>
      <c r="AW33" s="89">
        <f t="shared" si="23"/>
        <v>27.489367998862118</v>
      </c>
      <c r="AX33" s="89">
        <f t="shared" si="23"/>
        <v>28.348997914072903</v>
      </c>
      <c r="AY33" s="89">
        <f t="shared" si="23"/>
        <v>28.349008786072908</v>
      </c>
      <c r="AZ33" s="89">
        <f t="shared" si="23"/>
        <v>28.348997914072903</v>
      </c>
      <c r="BA33" s="89">
        <f t="shared" si="23"/>
        <v>28.349008786072908</v>
      </c>
      <c r="BB33" s="89">
        <f t="shared" si="23"/>
        <v>28.349008786072908</v>
      </c>
      <c r="BC33" s="89">
        <f t="shared" si="23"/>
        <v>28.349008786072908</v>
      </c>
      <c r="BD33" s="89">
        <f t="shared" si="23"/>
        <v>28.349008786072908</v>
      </c>
      <c r="BE33" s="89">
        <f t="shared" si="23"/>
        <v>28.349008786072908</v>
      </c>
      <c r="BF33" s="89">
        <f t="shared" si="23"/>
        <v>28.349008786072908</v>
      </c>
      <c r="BG33" s="89">
        <f t="shared" si="23"/>
        <v>28.349008786072908</v>
      </c>
      <c r="BH33" s="89">
        <f t="shared" si="23"/>
        <v>28.348997914072903</v>
      </c>
      <c r="BI33" s="89">
        <f t="shared" si="23"/>
        <v>28.349008786072908</v>
      </c>
      <c r="BJ33" s="89">
        <f t="shared" si="23"/>
        <v>29.147445418039329</v>
      </c>
      <c r="BK33" s="89">
        <f t="shared" si="23"/>
        <v>29.147445418039329</v>
      </c>
      <c r="BL33" s="89">
        <f t="shared" si="23"/>
        <v>29.147445418039329</v>
      </c>
      <c r="BM33" s="89">
        <f t="shared" si="23"/>
        <v>29.147445418039329</v>
      </c>
      <c r="BN33" s="89">
        <f t="shared" si="23"/>
        <v>29.147445418039329</v>
      </c>
      <c r="BO33" s="89">
        <f t="shared" si="23"/>
        <v>29.147445418039329</v>
      </c>
      <c r="BP33" s="89">
        <f t="shared" si="23"/>
        <v>29.147445418039329</v>
      </c>
      <c r="BQ33" s="89">
        <f t="shared" si="23"/>
        <v>29.147445418039329</v>
      </c>
      <c r="BR33" s="89">
        <f t="shared" si="23"/>
        <v>29.147445418039329</v>
      </c>
      <c r="BS33" s="89">
        <f t="shared" si="23"/>
        <v>29.147445418039329</v>
      </c>
      <c r="BT33" s="89">
        <f t="shared" si="23"/>
        <v>29.147445418039329</v>
      </c>
      <c r="BU33" s="89">
        <f t="shared" si="23"/>
        <v>29.147445418039329</v>
      </c>
      <c r="BV33" s="89">
        <f t="shared" si="23"/>
        <v>29.948747132560019</v>
      </c>
      <c r="BW33" s="89">
        <f t="shared" si="23"/>
        <v>29.948747132560019</v>
      </c>
      <c r="BX33" s="89">
        <f t="shared" si="23"/>
        <v>29.948747132560019</v>
      </c>
      <c r="BY33" s="89">
        <f t="shared" si="23"/>
        <v>29.948747132560019</v>
      </c>
      <c r="BZ33" s="89">
        <f t="shared" si="23"/>
        <v>29.948747132560019</v>
      </c>
      <c r="CA33" s="89">
        <f t="shared" si="23"/>
        <v>29.948747132560019</v>
      </c>
      <c r="CB33" s="89">
        <f t="shared" si="23"/>
        <v>29.948747132560019</v>
      </c>
      <c r="CC33" s="89">
        <f t="shared" si="23"/>
        <v>29.948747132560019</v>
      </c>
      <c r="CD33" s="89">
        <f t="shared" si="23"/>
        <v>29.948747132560019</v>
      </c>
      <c r="CE33" s="89">
        <f t="shared" si="23"/>
        <v>29.948747132560019</v>
      </c>
      <c r="CF33" s="89">
        <f t="shared" si="23"/>
        <v>29.948747132560019</v>
      </c>
      <c r="CG33" s="89">
        <f t="shared" si="23"/>
        <v>29.948747132560019</v>
      </c>
      <c r="CH33" s="89">
        <f t="shared" si="23"/>
        <v>30.917883500660043</v>
      </c>
      <c r="CI33" s="89">
        <f t="shared" si="23"/>
        <v>30.917883500660043</v>
      </c>
      <c r="CJ33" s="89">
        <f t="shared" si="23"/>
        <v>30.917883500660043</v>
      </c>
      <c r="CK33" s="89">
        <f t="shared" si="23"/>
        <v>30.917883500660043</v>
      </c>
      <c r="CL33" s="89">
        <f t="shared" si="23"/>
        <v>30.917883500660043</v>
      </c>
      <c r="CM33" s="89">
        <f t="shared" si="23"/>
        <v>30.917883500660043</v>
      </c>
      <c r="CN33" s="89">
        <f t="shared" si="23"/>
        <v>30.917883500660043</v>
      </c>
      <c r="CO33" s="89">
        <f t="shared" si="23"/>
        <v>30.917883500660043</v>
      </c>
      <c r="CP33" s="89">
        <f t="shared" si="23"/>
        <v>30.917883500660043</v>
      </c>
      <c r="CQ33" s="89">
        <f t="shared" si="23"/>
        <v>30.917883500660043</v>
      </c>
      <c r="CR33" s="89">
        <f t="shared" si="23"/>
        <v>30.917883500660043</v>
      </c>
      <c r="CS33" s="89">
        <f t="shared" si="23"/>
        <v>30.917883500660043</v>
      </c>
      <c r="CT33" s="89">
        <f t="shared" si="23"/>
        <v>31.835986859040212</v>
      </c>
      <c r="CU33" s="89">
        <f t="shared" si="23"/>
        <v>31.835986859040212</v>
      </c>
      <c r="CV33" s="89">
        <f t="shared" si="23"/>
        <v>31.835986859040212</v>
      </c>
      <c r="CW33" s="89">
        <f t="shared" si="23"/>
        <v>31.835986859040212</v>
      </c>
      <c r="CX33" s="89">
        <f t="shared" ref="CX33:FI33" si="24">(CX22+CX$26)*ColstripHR/1000+CX$25</f>
        <v>31.835986859040212</v>
      </c>
      <c r="CY33" s="89">
        <f t="shared" si="24"/>
        <v>31.835986859040212</v>
      </c>
      <c r="CZ33" s="89">
        <f t="shared" si="24"/>
        <v>31.835986859040212</v>
      </c>
      <c r="DA33" s="89">
        <f t="shared" si="24"/>
        <v>31.835986859040212</v>
      </c>
      <c r="DB33" s="89">
        <f t="shared" si="24"/>
        <v>31.835986859040212</v>
      </c>
      <c r="DC33" s="89">
        <f t="shared" si="24"/>
        <v>31.835986859040212</v>
      </c>
      <c r="DD33" s="89">
        <f t="shared" si="24"/>
        <v>31.835986859040212</v>
      </c>
      <c r="DE33" s="89">
        <f t="shared" si="24"/>
        <v>31.835986859040212</v>
      </c>
      <c r="DF33" s="89">
        <f t="shared" si="24"/>
        <v>32.741925344024068</v>
      </c>
      <c r="DG33" s="89">
        <f t="shared" si="24"/>
        <v>32.741925344024068</v>
      </c>
      <c r="DH33" s="89">
        <f t="shared" si="24"/>
        <v>32.741925344024068</v>
      </c>
      <c r="DI33" s="89">
        <f t="shared" si="24"/>
        <v>32.741925344024068</v>
      </c>
      <c r="DJ33" s="89">
        <f t="shared" si="24"/>
        <v>32.741925344024068</v>
      </c>
      <c r="DK33" s="89">
        <f t="shared" si="24"/>
        <v>32.741925344024068</v>
      </c>
      <c r="DL33" s="89">
        <f t="shared" si="24"/>
        <v>32.741925344024068</v>
      </c>
      <c r="DM33" s="89">
        <f t="shared" si="24"/>
        <v>32.741925344024068</v>
      </c>
      <c r="DN33" s="89">
        <f t="shared" si="24"/>
        <v>32.741925344024068</v>
      </c>
      <c r="DO33" s="89">
        <f t="shared" si="24"/>
        <v>32.741925344024068</v>
      </c>
      <c r="DP33" s="89">
        <f t="shared" si="24"/>
        <v>32.741925344024068</v>
      </c>
      <c r="DQ33" s="89">
        <f t="shared" si="24"/>
        <v>32.741925344024068</v>
      </c>
      <c r="DR33" s="89">
        <f t="shared" si="24"/>
        <v>33.423391948760546</v>
      </c>
      <c r="DS33" s="89">
        <f t="shared" si="24"/>
        <v>33.423391948760546</v>
      </c>
      <c r="DT33" s="89">
        <f t="shared" si="24"/>
        <v>33.423391948760546</v>
      </c>
      <c r="DU33" s="89">
        <f t="shared" si="24"/>
        <v>33.423391948760546</v>
      </c>
      <c r="DV33" s="89">
        <f t="shared" si="24"/>
        <v>33.423391948760546</v>
      </c>
      <c r="DW33" s="89">
        <f t="shared" si="24"/>
        <v>33.423391948760546</v>
      </c>
      <c r="DX33" s="89">
        <f t="shared" si="24"/>
        <v>33.423391948760546</v>
      </c>
      <c r="DY33" s="89">
        <f t="shared" si="24"/>
        <v>33.423391948760546</v>
      </c>
      <c r="DZ33" s="89">
        <f t="shared" si="24"/>
        <v>33.423391948760546</v>
      </c>
      <c r="EA33" s="89">
        <f t="shared" si="24"/>
        <v>33.423391948760546</v>
      </c>
      <c r="EB33" s="89">
        <f t="shared" si="24"/>
        <v>33.423391948760546</v>
      </c>
      <c r="EC33" s="89">
        <f t="shared" si="24"/>
        <v>33.423391948760546</v>
      </c>
      <c r="ED33" s="89">
        <f t="shared" si="24"/>
        <v>34.076293475953811</v>
      </c>
      <c r="EE33" s="89">
        <f t="shared" si="24"/>
        <v>34.076293475953811</v>
      </c>
      <c r="EF33" s="89">
        <f t="shared" si="24"/>
        <v>34.076293475953811</v>
      </c>
      <c r="EG33" s="89">
        <f t="shared" si="24"/>
        <v>34.076293475953811</v>
      </c>
      <c r="EH33" s="89">
        <f t="shared" si="24"/>
        <v>34.076293475953811</v>
      </c>
      <c r="EI33" s="89">
        <f t="shared" si="24"/>
        <v>34.076293475953811</v>
      </c>
      <c r="EJ33" s="89">
        <f t="shared" si="24"/>
        <v>34.076293475953811</v>
      </c>
      <c r="EK33" s="89">
        <f t="shared" si="24"/>
        <v>34.076293475953811</v>
      </c>
      <c r="EL33" s="89">
        <f t="shared" si="24"/>
        <v>34.076293475953811</v>
      </c>
      <c r="EM33" s="89">
        <f t="shared" si="24"/>
        <v>34.076293475953811</v>
      </c>
      <c r="EN33" s="89">
        <f t="shared" si="24"/>
        <v>34.076293475953811</v>
      </c>
      <c r="EO33" s="89">
        <f t="shared" si="24"/>
        <v>34.076293475953811</v>
      </c>
      <c r="EP33" s="89">
        <f t="shared" si="24"/>
        <v>34.776170877699272</v>
      </c>
      <c r="EQ33" s="89">
        <f t="shared" si="24"/>
        <v>34.776170877699272</v>
      </c>
      <c r="ER33" s="89">
        <f t="shared" si="24"/>
        <v>34.776170877699272</v>
      </c>
      <c r="ES33" s="89">
        <f t="shared" si="24"/>
        <v>34.776170877699272</v>
      </c>
      <c r="ET33" s="89">
        <f t="shared" si="24"/>
        <v>34.776170877699272</v>
      </c>
      <c r="EU33" s="89">
        <f t="shared" si="24"/>
        <v>34.776170877699272</v>
      </c>
      <c r="EV33" s="89">
        <f t="shared" si="24"/>
        <v>34.776170877699272</v>
      </c>
      <c r="EW33" s="89">
        <f t="shared" si="24"/>
        <v>34.776170877699272</v>
      </c>
      <c r="EX33" s="89">
        <f t="shared" si="24"/>
        <v>34.776170877699272</v>
      </c>
      <c r="EY33" s="89">
        <f t="shared" si="24"/>
        <v>34.776170877699272</v>
      </c>
      <c r="EZ33" s="89">
        <f t="shared" si="24"/>
        <v>34.776170877699272</v>
      </c>
      <c r="FA33" s="89">
        <f t="shared" si="24"/>
        <v>34.776170877699272</v>
      </c>
      <c r="FB33" s="89">
        <f t="shared" si="24"/>
        <v>35.406521837491262</v>
      </c>
      <c r="FC33" s="89">
        <f t="shared" si="24"/>
        <v>35.406521837491262</v>
      </c>
      <c r="FD33" s="89">
        <f t="shared" si="24"/>
        <v>35.406521837491262</v>
      </c>
      <c r="FE33" s="89">
        <f t="shared" si="24"/>
        <v>35.406521837491262</v>
      </c>
      <c r="FF33" s="89">
        <f t="shared" si="24"/>
        <v>35.406521837491262</v>
      </c>
      <c r="FG33" s="89">
        <f t="shared" si="24"/>
        <v>35.406521837491262</v>
      </c>
      <c r="FH33" s="89">
        <f t="shared" si="24"/>
        <v>35.406521837491262</v>
      </c>
      <c r="FI33" s="89">
        <f t="shared" si="24"/>
        <v>35.406521837491262</v>
      </c>
      <c r="FJ33" s="89">
        <f t="shared" ref="FJ33:HU33" si="25">(FJ22+FJ$26)*ColstripHR/1000+FJ$25</f>
        <v>35.406521837491262</v>
      </c>
      <c r="FK33" s="89">
        <f t="shared" si="25"/>
        <v>35.406521837491262</v>
      </c>
      <c r="FL33" s="89">
        <f t="shared" si="25"/>
        <v>35.406521837491262</v>
      </c>
      <c r="FM33" s="89">
        <f t="shared" si="25"/>
        <v>35.406521837491262</v>
      </c>
      <c r="FN33" s="89">
        <f t="shared" si="25"/>
        <v>36.175104293485077</v>
      </c>
      <c r="FO33" s="89">
        <f t="shared" si="25"/>
        <v>36.175104293485077</v>
      </c>
      <c r="FP33" s="89">
        <f t="shared" si="25"/>
        <v>36.175104293485077</v>
      </c>
      <c r="FQ33" s="89">
        <f t="shared" si="25"/>
        <v>36.175104293485077</v>
      </c>
      <c r="FR33" s="89">
        <f t="shared" si="25"/>
        <v>36.175104293485077</v>
      </c>
      <c r="FS33" s="89">
        <f t="shared" si="25"/>
        <v>36.175104293485077</v>
      </c>
      <c r="FT33" s="89">
        <f t="shared" si="25"/>
        <v>36.175104293485077</v>
      </c>
      <c r="FU33" s="89">
        <f t="shared" si="25"/>
        <v>36.175104293485077</v>
      </c>
      <c r="FV33" s="89">
        <f t="shared" si="25"/>
        <v>36.175104293485077</v>
      </c>
      <c r="FW33" s="89">
        <f t="shared" si="25"/>
        <v>36.175104293485077</v>
      </c>
      <c r="FX33" s="89">
        <f t="shared" si="25"/>
        <v>36.175104293485077</v>
      </c>
      <c r="FY33" s="89">
        <f t="shared" si="25"/>
        <v>36.175104293485077</v>
      </c>
      <c r="FZ33" s="89">
        <f t="shared" si="25"/>
        <v>36.854415372776323</v>
      </c>
      <c r="GA33" s="89">
        <f t="shared" si="25"/>
        <v>36.854415372776323</v>
      </c>
      <c r="GB33" s="89">
        <f t="shared" si="25"/>
        <v>36.854415372776323</v>
      </c>
      <c r="GC33" s="89">
        <f t="shared" si="25"/>
        <v>36.854415372776323</v>
      </c>
      <c r="GD33" s="89">
        <f t="shared" si="25"/>
        <v>36.854415372776323</v>
      </c>
      <c r="GE33" s="89">
        <f t="shared" si="25"/>
        <v>36.854415372776323</v>
      </c>
      <c r="GF33" s="89">
        <f t="shared" si="25"/>
        <v>36.854415372776323</v>
      </c>
      <c r="GG33" s="89">
        <f t="shared" si="25"/>
        <v>36.854415372776323</v>
      </c>
      <c r="GH33" s="89">
        <f t="shared" si="25"/>
        <v>36.854415372776323</v>
      </c>
      <c r="GI33" s="89">
        <f t="shared" si="25"/>
        <v>36.854415372776323</v>
      </c>
      <c r="GJ33" s="89">
        <f t="shared" si="25"/>
        <v>36.854415372776323</v>
      </c>
      <c r="GK33" s="89">
        <f t="shared" si="25"/>
        <v>36.854415372776323</v>
      </c>
      <c r="GL33" s="89">
        <f t="shared" si="25"/>
        <v>37.610322469899565</v>
      </c>
      <c r="GM33" s="89">
        <f t="shared" si="25"/>
        <v>37.610322469899565</v>
      </c>
      <c r="GN33" s="89">
        <f t="shared" si="25"/>
        <v>37.610322469899565</v>
      </c>
      <c r="GO33" s="89">
        <f t="shared" si="25"/>
        <v>37.610322469899565</v>
      </c>
      <c r="GP33" s="89">
        <f t="shared" si="25"/>
        <v>37.610322469899565</v>
      </c>
      <c r="GQ33" s="89">
        <f t="shared" si="25"/>
        <v>37.610322469899565</v>
      </c>
      <c r="GR33" s="89">
        <f t="shared" si="25"/>
        <v>37.610322469899565</v>
      </c>
      <c r="GS33" s="89">
        <f t="shared" si="25"/>
        <v>37.610322469899565</v>
      </c>
      <c r="GT33" s="89">
        <f t="shared" si="25"/>
        <v>37.610322469899565</v>
      </c>
      <c r="GU33" s="89">
        <f t="shared" si="25"/>
        <v>37.610322469899565</v>
      </c>
      <c r="GV33" s="89">
        <f t="shared" si="25"/>
        <v>37.610322469899565</v>
      </c>
      <c r="GW33" s="89">
        <f t="shared" si="25"/>
        <v>37.610322469899565</v>
      </c>
      <c r="GX33" s="89">
        <f t="shared" si="25"/>
        <v>38.304624138479618</v>
      </c>
      <c r="GY33" s="89">
        <f t="shared" si="25"/>
        <v>38.304624138479618</v>
      </c>
      <c r="GZ33" s="89">
        <f t="shared" si="25"/>
        <v>38.304624138479618</v>
      </c>
      <c r="HA33" s="89">
        <f t="shared" si="25"/>
        <v>38.304624138479618</v>
      </c>
      <c r="HB33" s="89">
        <f t="shared" si="25"/>
        <v>38.304624138479618</v>
      </c>
      <c r="HC33" s="89">
        <f t="shared" si="25"/>
        <v>38.304624138479618</v>
      </c>
      <c r="HD33" s="89">
        <f t="shared" si="25"/>
        <v>38.304624138479618</v>
      </c>
      <c r="HE33" s="89">
        <f t="shared" si="25"/>
        <v>38.304624138479618</v>
      </c>
      <c r="HF33" s="89">
        <f t="shared" si="25"/>
        <v>38.304624138479618</v>
      </c>
      <c r="HG33" s="89">
        <f t="shared" si="25"/>
        <v>38.304624138479618</v>
      </c>
      <c r="HH33" s="89">
        <f t="shared" si="25"/>
        <v>38.304624138479618</v>
      </c>
      <c r="HI33" s="89">
        <f t="shared" si="25"/>
        <v>38.304624138479618</v>
      </c>
      <c r="HJ33" s="89">
        <f t="shared" si="25"/>
        <v>39.081118477416034</v>
      </c>
      <c r="HK33" s="89">
        <f t="shared" si="25"/>
        <v>39.081118477416034</v>
      </c>
      <c r="HL33" s="89">
        <f t="shared" si="25"/>
        <v>39.081118477416034</v>
      </c>
      <c r="HM33" s="89">
        <f t="shared" si="25"/>
        <v>39.081118477416034</v>
      </c>
      <c r="HN33" s="89">
        <f t="shared" si="25"/>
        <v>39.081118477416034</v>
      </c>
      <c r="HO33" s="89">
        <f t="shared" si="25"/>
        <v>39.081118477416034</v>
      </c>
      <c r="HP33" s="89">
        <f t="shared" si="25"/>
        <v>39.081118477416034</v>
      </c>
      <c r="HQ33" s="89">
        <f t="shared" si="25"/>
        <v>39.081118477416034</v>
      </c>
      <c r="HR33" s="89">
        <f t="shared" si="25"/>
        <v>39.081118477416034</v>
      </c>
      <c r="HS33" s="89">
        <f t="shared" si="25"/>
        <v>39.081118477416034</v>
      </c>
      <c r="HT33" s="89">
        <f t="shared" si="25"/>
        <v>39.081118477416034</v>
      </c>
      <c r="HU33" s="89">
        <f t="shared" si="25"/>
        <v>39.081118477416034</v>
      </c>
      <c r="HV33" s="89">
        <f t="shared" ref="HV33:KG33" si="26">(HV22+HV$26)*ColstripHR/1000+HV$25</f>
        <v>39.847839606940092</v>
      </c>
      <c r="HW33" s="89">
        <f t="shared" si="26"/>
        <v>39.847839606940092</v>
      </c>
      <c r="HX33" s="89">
        <f t="shared" si="26"/>
        <v>39.847839606940092</v>
      </c>
      <c r="HY33" s="89">
        <f t="shared" si="26"/>
        <v>39.847839606940092</v>
      </c>
      <c r="HZ33" s="89">
        <f t="shared" si="26"/>
        <v>39.847839606940092</v>
      </c>
      <c r="IA33" s="89">
        <f t="shared" si="26"/>
        <v>39.847839606940092</v>
      </c>
      <c r="IB33" s="89">
        <f t="shared" si="26"/>
        <v>39.847839606940092</v>
      </c>
      <c r="IC33" s="89">
        <f t="shared" si="26"/>
        <v>39.847839606940092</v>
      </c>
      <c r="ID33" s="89">
        <f t="shared" si="26"/>
        <v>39.847839606940092</v>
      </c>
      <c r="IE33" s="89">
        <f t="shared" si="26"/>
        <v>39.847839606940092</v>
      </c>
      <c r="IF33" s="89">
        <f t="shared" si="26"/>
        <v>39.847839606940092</v>
      </c>
      <c r="IG33" s="89">
        <f t="shared" si="26"/>
        <v>39.847839606940092</v>
      </c>
      <c r="IH33" s="89">
        <f t="shared" si="26"/>
        <v>40.682736310670698</v>
      </c>
      <c r="II33" s="89">
        <f t="shared" si="26"/>
        <v>40.682736310670698</v>
      </c>
      <c r="IJ33" s="89">
        <f t="shared" si="26"/>
        <v>40.682736310670698</v>
      </c>
      <c r="IK33" s="89">
        <f t="shared" si="26"/>
        <v>40.682736310670698</v>
      </c>
      <c r="IL33" s="89">
        <f t="shared" si="26"/>
        <v>40.682736310670698</v>
      </c>
      <c r="IM33" s="89">
        <f t="shared" si="26"/>
        <v>40.682736310670698</v>
      </c>
      <c r="IN33" s="89">
        <f t="shared" si="26"/>
        <v>40.682736310670698</v>
      </c>
      <c r="IO33" s="89">
        <f t="shared" si="26"/>
        <v>40.682736310670698</v>
      </c>
      <c r="IP33" s="89">
        <f t="shared" si="26"/>
        <v>40.682736310670698</v>
      </c>
      <c r="IQ33" s="89">
        <f t="shared" si="26"/>
        <v>40.682736310670698</v>
      </c>
      <c r="IR33" s="89">
        <f t="shared" si="26"/>
        <v>40.682736310670698</v>
      </c>
      <c r="IS33" s="89">
        <f t="shared" si="26"/>
        <v>40.682736310670698</v>
      </c>
      <c r="IT33" s="89">
        <f t="shared" si="26"/>
        <v>41.532943255318159</v>
      </c>
      <c r="IU33" s="89">
        <f t="shared" si="26"/>
        <v>41.532943255318159</v>
      </c>
      <c r="IV33" s="89">
        <f t="shared" si="26"/>
        <v>41.532943255318159</v>
      </c>
      <c r="IW33" s="89">
        <f t="shared" si="26"/>
        <v>41.532943255318159</v>
      </c>
      <c r="IX33" s="89">
        <f t="shared" si="26"/>
        <v>41.532943255318159</v>
      </c>
      <c r="IY33" s="89">
        <f t="shared" si="26"/>
        <v>41.532943255318159</v>
      </c>
      <c r="IZ33" s="89">
        <f t="shared" si="26"/>
        <v>41.532943255318159</v>
      </c>
      <c r="JA33" s="89">
        <f t="shared" si="26"/>
        <v>41.532943255318159</v>
      </c>
      <c r="JB33" s="89">
        <f t="shared" si="26"/>
        <v>41.532943255318159</v>
      </c>
      <c r="JC33" s="89">
        <f t="shared" si="26"/>
        <v>41.532943255318159</v>
      </c>
      <c r="JD33" s="89">
        <f t="shared" si="26"/>
        <v>41.532943255318159</v>
      </c>
      <c r="JE33" s="89">
        <f t="shared" si="26"/>
        <v>41.532943255318159</v>
      </c>
      <c r="JF33" s="89">
        <f t="shared" si="26"/>
        <v>42.383556519610707</v>
      </c>
      <c r="JG33" s="89">
        <f t="shared" si="26"/>
        <v>42.383556519610707</v>
      </c>
      <c r="JH33" s="89">
        <f t="shared" si="26"/>
        <v>42.383556519610707</v>
      </c>
      <c r="JI33" s="89">
        <f t="shared" si="26"/>
        <v>42.383556519610707</v>
      </c>
      <c r="JJ33" s="89">
        <f t="shared" si="26"/>
        <v>42.383556519610707</v>
      </c>
      <c r="JK33" s="89">
        <f t="shared" si="26"/>
        <v>42.383556519610707</v>
      </c>
      <c r="JL33" s="89">
        <f t="shared" si="26"/>
        <v>42.383556519610707</v>
      </c>
      <c r="JM33" s="89">
        <f t="shared" si="26"/>
        <v>42.383556519610707</v>
      </c>
      <c r="JN33" s="89">
        <f t="shared" si="26"/>
        <v>42.383556519610707</v>
      </c>
      <c r="JO33" s="89">
        <f t="shared" si="26"/>
        <v>42.383556519610707</v>
      </c>
      <c r="JP33" s="89">
        <f t="shared" si="26"/>
        <v>42.383556519610707</v>
      </c>
      <c r="JQ33" s="89">
        <f t="shared" si="26"/>
        <v>42.383556519610707</v>
      </c>
      <c r="JR33" s="89">
        <f t="shared" si="26"/>
        <v>41.307228519610703</v>
      </c>
      <c r="JS33" s="89">
        <f t="shared" si="26"/>
        <v>41.307228519610703</v>
      </c>
      <c r="JT33" s="89">
        <f t="shared" si="26"/>
        <v>41.307228519610703</v>
      </c>
      <c r="JU33" s="89">
        <f t="shared" si="26"/>
        <v>41.307228519610703</v>
      </c>
      <c r="JV33" s="89">
        <f t="shared" si="26"/>
        <v>41.307228519610703</v>
      </c>
      <c r="JW33" s="89">
        <f t="shared" si="26"/>
        <v>41.307228519610703</v>
      </c>
      <c r="JX33" s="89">
        <f t="shared" si="26"/>
        <v>41.307228519610703</v>
      </c>
      <c r="JY33" s="89">
        <f t="shared" si="26"/>
        <v>41.307228519610703</v>
      </c>
      <c r="JZ33" s="89">
        <f t="shared" si="26"/>
        <v>41.307228519610703</v>
      </c>
      <c r="KA33" s="89">
        <f t="shared" si="26"/>
        <v>41.307228519610703</v>
      </c>
      <c r="KB33" s="89">
        <f t="shared" si="26"/>
        <v>41.307228519610703</v>
      </c>
      <c r="KC33" s="89">
        <f t="shared" si="26"/>
        <v>41.307228519610703</v>
      </c>
      <c r="KD33" s="89">
        <f t="shared" si="26"/>
        <v>41.841626411722437</v>
      </c>
      <c r="KE33" s="89">
        <f t="shared" si="26"/>
        <v>41.841626411722437</v>
      </c>
      <c r="KF33" s="89">
        <f t="shared" si="26"/>
        <v>41.841626411722437</v>
      </c>
      <c r="KG33" s="89">
        <f t="shared" si="26"/>
        <v>41.841626411722437</v>
      </c>
      <c r="KH33" s="89">
        <f t="shared" ref="KH33:MS33" si="27">(KH22+KH$26)*ColstripHR/1000+KH$25</f>
        <v>41.841626411722437</v>
      </c>
      <c r="KI33" s="89">
        <f t="shared" si="27"/>
        <v>41.841626411722437</v>
      </c>
      <c r="KJ33" s="89">
        <f t="shared" si="27"/>
        <v>41.841626411722437</v>
      </c>
      <c r="KK33" s="89">
        <f t="shared" si="27"/>
        <v>41.841626411722437</v>
      </c>
      <c r="KL33" s="89">
        <f t="shared" si="27"/>
        <v>41.841626411722437</v>
      </c>
      <c r="KM33" s="89">
        <f t="shared" si="27"/>
        <v>41.841626411722437</v>
      </c>
      <c r="KN33" s="89">
        <f t="shared" si="27"/>
        <v>41.841626411722437</v>
      </c>
      <c r="KO33" s="89">
        <f t="shared" si="27"/>
        <v>41.841626411722437</v>
      </c>
      <c r="KP33" s="89">
        <f t="shared" si="27"/>
        <v>42.532641831095248</v>
      </c>
      <c r="KQ33" s="89">
        <f t="shared" si="27"/>
        <v>42.532641831095248</v>
      </c>
      <c r="KR33" s="89">
        <f t="shared" si="27"/>
        <v>42.532641831095248</v>
      </c>
      <c r="KS33" s="89">
        <f t="shared" si="27"/>
        <v>42.532641831095248</v>
      </c>
      <c r="KT33" s="89">
        <f t="shared" si="27"/>
        <v>42.532641831095248</v>
      </c>
      <c r="KU33" s="89">
        <f t="shared" si="27"/>
        <v>42.532641831095248</v>
      </c>
      <c r="KV33" s="89">
        <f t="shared" si="27"/>
        <v>42.532641831095248</v>
      </c>
      <c r="KW33" s="89">
        <f t="shared" si="27"/>
        <v>42.532641831095248</v>
      </c>
      <c r="KX33" s="89">
        <f t="shared" si="27"/>
        <v>42.532641831095248</v>
      </c>
      <c r="KY33" s="89">
        <f t="shared" si="27"/>
        <v>42.532641831095248</v>
      </c>
      <c r="KZ33" s="89">
        <f t="shared" si="27"/>
        <v>42.532641831095248</v>
      </c>
      <c r="LA33" s="89">
        <f t="shared" si="27"/>
        <v>42.532641831095248</v>
      </c>
      <c r="LB33" s="89">
        <f t="shared" si="27"/>
        <v>43.307879420417343</v>
      </c>
      <c r="LC33" s="89">
        <f t="shared" si="27"/>
        <v>43.307879420417343</v>
      </c>
      <c r="LD33" s="89">
        <f t="shared" si="27"/>
        <v>43.307879420417343</v>
      </c>
      <c r="LE33" s="89">
        <f t="shared" si="27"/>
        <v>43.307879420417343</v>
      </c>
      <c r="LF33" s="89">
        <f t="shared" si="27"/>
        <v>43.307879420417343</v>
      </c>
      <c r="LG33" s="89">
        <f t="shared" si="27"/>
        <v>43.307879420417343</v>
      </c>
      <c r="LH33" s="89">
        <f t="shared" si="27"/>
        <v>43.307879420417343</v>
      </c>
      <c r="LI33" s="89">
        <f t="shared" si="27"/>
        <v>43.307879420417343</v>
      </c>
      <c r="LJ33" s="89">
        <f t="shared" si="27"/>
        <v>43.307879420417343</v>
      </c>
      <c r="LK33" s="89">
        <f t="shared" si="27"/>
        <v>43.307879420417343</v>
      </c>
      <c r="LL33" s="89">
        <f t="shared" si="27"/>
        <v>43.307879420417343</v>
      </c>
      <c r="LM33" s="89">
        <f t="shared" si="27"/>
        <v>43.307879420417343</v>
      </c>
      <c r="LN33" s="89">
        <f t="shared" si="27"/>
        <v>0</v>
      </c>
      <c r="LO33" s="89">
        <f t="shared" si="27"/>
        <v>0</v>
      </c>
      <c r="LP33" s="89">
        <f t="shared" si="27"/>
        <v>0</v>
      </c>
      <c r="LQ33" s="89">
        <f t="shared" si="27"/>
        <v>0</v>
      </c>
      <c r="LR33" s="89">
        <f t="shared" si="27"/>
        <v>0</v>
      </c>
      <c r="LS33" s="89">
        <f t="shared" si="27"/>
        <v>0</v>
      </c>
      <c r="LT33" s="89">
        <f t="shared" si="27"/>
        <v>0</v>
      </c>
      <c r="LU33" s="89">
        <f t="shared" si="27"/>
        <v>0</v>
      </c>
      <c r="LV33" s="89">
        <f t="shared" si="27"/>
        <v>0</v>
      </c>
      <c r="LW33" s="89">
        <f t="shared" si="27"/>
        <v>0</v>
      </c>
      <c r="LX33" s="89">
        <f t="shared" si="27"/>
        <v>0</v>
      </c>
      <c r="LY33" s="89">
        <f t="shared" si="27"/>
        <v>0</v>
      </c>
      <c r="LZ33" s="89">
        <f t="shared" si="27"/>
        <v>0</v>
      </c>
      <c r="MA33" s="89">
        <f t="shared" si="27"/>
        <v>0</v>
      </c>
      <c r="MB33" s="89">
        <f t="shared" si="27"/>
        <v>0</v>
      </c>
      <c r="MC33" s="89">
        <f t="shared" si="27"/>
        <v>0</v>
      </c>
      <c r="MD33" s="89">
        <f t="shared" si="27"/>
        <v>0</v>
      </c>
      <c r="ME33" s="89">
        <f t="shared" si="27"/>
        <v>0</v>
      </c>
      <c r="MF33" s="89">
        <f t="shared" si="27"/>
        <v>0</v>
      </c>
      <c r="MG33" s="89">
        <f t="shared" si="27"/>
        <v>0</v>
      </c>
      <c r="MH33" s="89">
        <f t="shared" si="27"/>
        <v>0</v>
      </c>
      <c r="MI33" s="89">
        <f t="shared" si="27"/>
        <v>0</v>
      </c>
      <c r="MJ33" s="89">
        <f t="shared" si="27"/>
        <v>0</v>
      </c>
      <c r="MK33" s="89">
        <f t="shared" si="27"/>
        <v>0</v>
      </c>
      <c r="ML33" s="89">
        <f t="shared" si="27"/>
        <v>0</v>
      </c>
      <c r="MM33" s="89">
        <f t="shared" si="27"/>
        <v>0</v>
      </c>
      <c r="MN33" s="89">
        <f t="shared" si="27"/>
        <v>0</v>
      </c>
      <c r="MO33" s="89">
        <f t="shared" si="27"/>
        <v>0</v>
      </c>
      <c r="MP33" s="89">
        <f t="shared" si="27"/>
        <v>0</v>
      </c>
      <c r="MQ33" s="89">
        <f t="shared" si="27"/>
        <v>0</v>
      </c>
      <c r="MR33" s="89">
        <f t="shared" si="27"/>
        <v>0</v>
      </c>
      <c r="MS33" s="89">
        <f t="shared" si="27"/>
        <v>0</v>
      </c>
      <c r="MT33" s="89">
        <f t="shared" ref="MT33:PE33" si="28">(MT22+MT$26)*ColstripHR/1000+MT$25</f>
        <v>0</v>
      </c>
      <c r="MU33" s="89">
        <f t="shared" si="28"/>
        <v>0</v>
      </c>
      <c r="MV33" s="89">
        <f t="shared" si="28"/>
        <v>0</v>
      </c>
      <c r="MW33" s="89">
        <f t="shared" si="28"/>
        <v>0</v>
      </c>
      <c r="MX33" s="89">
        <f t="shared" si="28"/>
        <v>0</v>
      </c>
      <c r="MY33" s="89">
        <f t="shared" si="28"/>
        <v>0</v>
      </c>
      <c r="MZ33" s="89">
        <f t="shared" si="28"/>
        <v>0</v>
      </c>
      <c r="NA33" s="89">
        <f t="shared" si="28"/>
        <v>0</v>
      </c>
      <c r="NB33" s="89">
        <f t="shared" si="28"/>
        <v>0</v>
      </c>
      <c r="NC33" s="89">
        <f t="shared" si="28"/>
        <v>0</v>
      </c>
      <c r="ND33" s="89">
        <f t="shared" si="28"/>
        <v>0</v>
      </c>
      <c r="NE33" s="89">
        <f t="shared" si="28"/>
        <v>0</v>
      </c>
      <c r="NF33" s="89">
        <f t="shared" si="28"/>
        <v>0</v>
      </c>
      <c r="NG33" s="89">
        <f t="shared" si="28"/>
        <v>0</v>
      </c>
      <c r="NH33" s="89">
        <f t="shared" si="28"/>
        <v>0</v>
      </c>
      <c r="NI33" s="89">
        <f t="shared" si="28"/>
        <v>0</v>
      </c>
      <c r="NJ33" s="89">
        <f t="shared" si="28"/>
        <v>0</v>
      </c>
      <c r="NK33" s="89">
        <f t="shared" si="28"/>
        <v>0</v>
      </c>
      <c r="NL33" s="89">
        <f t="shared" si="28"/>
        <v>0</v>
      </c>
      <c r="NM33" s="89">
        <f t="shared" si="28"/>
        <v>0</v>
      </c>
      <c r="NN33" s="89">
        <f t="shared" si="28"/>
        <v>0</v>
      </c>
      <c r="NO33" s="89">
        <f t="shared" si="28"/>
        <v>0</v>
      </c>
      <c r="NP33" s="89">
        <f t="shared" si="28"/>
        <v>0</v>
      </c>
      <c r="NQ33" s="89">
        <f t="shared" si="28"/>
        <v>0</v>
      </c>
      <c r="NR33" s="89">
        <f t="shared" si="28"/>
        <v>0</v>
      </c>
      <c r="NS33" s="89">
        <f t="shared" si="28"/>
        <v>0</v>
      </c>
      <c r="NT33" s="89">
        <f t="shared" si="28"/>
        <v>0</v>
      </c>
      <c r="NU33" s="89">
        <f t="shared" si="28"/>
        <v>0</v>
      </c>
      <c r="NV33" s="89" t="e">
        <f t="shared" si="28"/>
        <v>#N/A</v>
      </c>
      <c r="NW33" s="89" t="e">
        <f t="shared" si="28"/>
        <v>#N/A</v>
      </c>
      <c r="NX33" s="89" t="e">
        <f t="shared" si="28"/>
        <v>#N/A</v>
      </c>
      <c r="NY33" s="89" t="e">
        <f t="shared" si="28"/>
        <v>#N/A</v>
      </c>
      <c r="NZ33" s="89" t="e">
        <f t="shared" si="28"/>
        <v>#N/A</v>
      </c>
      <c r="OA33" s="89" t="e">
        <f t="shared" si="28"/>
        <v>#N/A</v>
      </c>
      <c r="OB33" s="89" t="e">
        <f t="shared" si="28"/>
        <v>#N/A</v>
      </c>
      <c r="OC33" s="89" t="e">
        <f t="shared" si="28"/>
        <v>#N/A</v>
      </c>
      <c r="OD33" s="89" t="e">
        <f t="shared" si="28"/>
        <v>#N/A</v>
      </c>
      <c r="OE33" s="89" t="e">
        <f t="shared" si="28"/>
        <v>#N/A</v>
      </c>
      <c r="OF33" s="89" t="e">
        <f t="shared" si="28"/>
        <v>#N/A</v>
      </c>
      <c r="OG33" s="89" t="e">
        <f t="shared" si="28"/>
        <v>#N/A</v>
      </c>
      <c r="OH33" s="89">
        <f t="shared" si="28"/>
        <v>27.489357126862114</v>
      </c>
      <c r="OI33" s="89">
        <f t="shared" si="28"/>
        <v>27.489367998862118</v>
      </c>
      <c r="OJ33" s="89">
        <f t="shared" si="28"/>
        <v>27.489367998862118</v>
      </c>
      <c r="OK33" s="89">
        <f t="shared" si="28"/>
        <v>27.489367998862118</v>
      </c>
      <c r="OL33" s="89">
        <f t="shared" si="28"/>
        <v>27.489367998862118</v>
      </c>
      <c r="OM33" s="89">
        <f t="shared" si="28"/>
        <v>27.489357126862114</v>
      </c>
      <c r="ON33" s="89">
        <f t="shared" si="28"/>
        <v>27.489367998862118</v>
      </c>
      <c r="OO33" s="89">
        <f t="shared" si="28"/>
        <v>27.489367998862118</v>
      </c>
      <c r="OP33" s="89">
        <f t="shared" si="28"/>
        <v>27.489357126862114</v>
      </c>
      <c r="OQ33" s="89">
        <f t="shared" si="28"/>
        <v>27.489357126862114</v>
      </c>
      <c r="OR33" s="89">
        <f t="shared" si="28"/>
        <v>27.489357126862114</v>
      </c>
      <c r="OS33" s="89">
        <f t="shared" si="28"/>
        <v>27.489367998862118</v>
      </c>
      <c r="OT33" s="89">
        <f t="shared" si="28"/>
        <v>28.348997914072903</v>
      </c>
      <c r="OU33" s="89">
        <f t="shared" si="28"/>
        <v>28.349008786072908</v>
      </c>
      <c r="OV33" s="89">
        <f t="shared" si="28"/>
        <v>28.348997914072903</v>
      </c>
      <c r="OW33" s="89">
        <f t="shared" si="28"/>
        <v>28.349008786072908</v>
      </c>
      <c r="OX33" s="89">
        <f t="shared" si="28"/>
        <v>28.348997914072903</v>
      </c>
      <c r="OY33" s="89">
        <f t="shared" si="28"/>
        <v>28.349008786072908</v>
      </c>
      <c r="OZ33" s="89">
        <f t="shared" si="28"/>
        <v>28.349008786072908</v>
      </c>
      <c r="PA33" s="89">
        <f t="shared" si="28"/>
        <v>28.349008786072908</v>
      </c>
      <c r="PB33" s="89">
        <f t="shared" si="28"/>
        <v>28.349008786072908</v>
      </c>
      <c r="PC33" s="89">
        <f t="shared" si="28"/>
        <v>28.349008786072908</v>
      </c>
      <c r="PD33" s="89">
        <f t="shared" si="28"/>
        <v>28.348997914072903</v>
      </c>
      <c r="PE33" s="89">
        <f t="shared" si="28"/>
        <v>28.349008786072908</v>
      </c>
      <c r="PF33" s="89">
        <f t="shared" ref="PF33:RQ33" si="29">(PF22+PF$26)*ColstripHR/1000+PF$25</f>
        <v>29.147445418039329</v>
      </c>
      <c r="PG33" s="89">
        <f t="shared" si="29"/>
        <v>29.147445418039329</v>
      </c>
      <c r="PH33" s="89">
        <f t="shared" si="29"/>
        <v>29.147445418039329</v>
      </c>
      <c r="PI33" s="89">
        <f t="shared" si="29"/>
        <v>29.147445418039329</v>
      </c>
      <c r="PJ33" s="89">
        <f t="shared" si="29"/>
        <v>29.147445418039329</v>
      </c>
      <c r="PK33" s="89">
        <f t="shared" si="29"/>
        <v>29.147445418039329</v>
      </c>
      <c r="PL33" s="89">
        <f t="shared" si="29"/>
        <v>29.147445418039329</v>
      </c>
      <c r="PM33" s="89">
        <f t="shared" si="29"/>
        <v>29.147445418039329</v>
      </c>
      <c r="PN33" s="89">
        <f t="shared" si="29"/>
        <v>29.147445418039329</v>
      </c>
      <c r="PO33" s="89">
        <f t="shared" si="29"/>
        <v>29.147445418039329</v>
      </c>
      <c r="PP33" s="89">
        <f t="shared" si="29"/>
        <v>29.147445418039329</v>
      </c>
      <c r="PQ33" s="89">
        <f t="shared" si="29"/>
        <v>29.147445418039329</v>
      </c>
      <c r="PR33" s="89">
        <f t="shared" si="29"/>
        <v>29.948747132560019</v>
      </c>
      <c r="PS33" s="89">
        <f t="shared" si="29"/>
        <v>29.948747132560019</v>
      </c>
      <c r="PT33" s="89">
        <f t="shared" si="29"/>
        <v>29.948747132560019</v>
      </c>
      <c r="PU33" s="89">
        <f t="shared" si="29"/>
        <v>29.948747132560019</v>
      </c>
      <c r="PV33" s="89">
        <f t="shared" si="29"/>
        <v>29.948747132560019</v>
      </c>
      <c r="PW33" s="89">
        <f t="shared" si="29"/>
        <v>29.948747132560019</v>
      </c>
      <c r="PX33" s="89">
        <f t="shared" si="29"/>
        <v>29.948747132560019</v>
      </c>
      <c r="PY33" s="89">
        <f t="shared" si="29"/>
        <v>29.948747132560019</v>
      </c>
      <c r="PZ33" s="89">
        <f t="shared" si="29"/>
        <v>29.948747132560019</v>
      </c>
      <c r="QA33" s="89">
        <f t="shared" si="29"/>
        <v>29.948747132560019</v>
      </c>
      <c r="QB33" s="89">
        <f t="shared" si="29"/>
        <v>29.948747132560019</v>
      </c>
      <c r="QC33" s="89">
        <f t="shared" si="29"/>
        <v>29.948747132560019</v>
      </c>
      <c r="QD33" s="89">
        <f t="shared" si="29"/>
        <v>30.917883500660043</v>
      </c>
      <c r="QE33" s="89">
        <f t="shared" si="29"/>
        <v>30.917883500660043</v>
      </c>
      <c r="QF33" s="89">
        <f t="shared" si="29"/>
        <v>30.917883500660043</v>
      </c>
      <c r="QG33" s="89">
        <f t="shared" si="29"/>
        <v>30.917883500660043</v>
      </c>
      <c r="QH33" s="89">
        <f t="shared" si="29"/>
        <v>30.917883500660043</v>
      </c>
      <c r="QI33" s="89">
        <f t="shared" si="29"/>
        <v>30.917883500660043</v>
      </c>
      <c r="QJ33" s="89">
        <f t="shared" si="29"/>
        <v>30.917883500660043</v>
      </c>
      <c r="QK33" s="89">
        <f t="shared" si="29"/>
        <v>30.917883500660043</v>
      </c>
      <c r="QL33" s="89">
        <f t="shared" si="29"/>
        <v>30.917883500660043</v>
      </c>
      <c r="QM33" s="89">
        <f t="shared" si="29"/>
        <v>30.917883500660043</v>
      </c>
      <c r="QN33" s="89">
        <f t="shared" si="29"/>
        <v>30.917883500660043</v>
      </c>
      <c r="QO33" s="89">
        <f t="shared" si="29"/>
        <v>30.917883500660043</v>
      </c>
      <c r="QP33" s="89">
        <f t="shared" si="29"/>
        <v>31.835986859040212</v>
      </c>
      <c r="QQ33" s="89">
        <f t="shared" si="29"/>
        <v>31.835986859040212</v>
      </c>
      <c r="QR33" s="89">
        <f t="shared" si="29"/>
        <v>31.835986859040212</v>
      </c>
      <c r="QS33" s="89">
        <f t="shared" si="29"/>
        <v>31.835986859040212</v>
      </c>
      <c r="QT33" s="89">
        <f t="shared" si="29"/>
        <v>31.835986859040212</v>
      </c>
      <c r="QU33" s="89">
        <f t="shared" si="29"/>
        <v>31.835986859040212</v>
      </c>
      <c r="QV33" s="89">
        <f t="shared" si="29"/>
        <v>31.835986859040212</v>
      </c>
      <c r="QW33" s="89">
        <f t="shared" si="29"/>
        <v>31.835986859040212</v>
      </c>
      <c r="QX33" s="89">
        <f t="shared" si="29"/>
        <v>31.835986859040212</v>
      </c>
      <c r="QY33" s="89">
        <f t="shared" si="29"/>
        <v>31.835986859040212</v>
      </c>
      <c r="QZ33" s="89">
        <f t="shared" si="29"/>
        <v>31.835986859040212</v>
      </c>
      <c r="RA33" s="89">
        <f t="shared" si="29"/>
        <v>31.835986859040212</v>
      </c>
      <c r="RB33" s="89">
        <f t="shared" si="29"/>
        <v>32.741925344024068</v>
      </c>
      <c r="RC33" s="89">
        <f t="shared" si="29"/>
        <v>32.741925344024068</v>
      </c>
      <c r="RD33" s="89">
        <f t="shared" si="29"/>
        <v>32.741925344024068</v>
      </c>
      <c r="RE33" s="89">
        <f t="shared" si="29"/>
        <v>32.741925344024068</v>
      </c>
      <c r="RF33" s="89">
        <f t="shared" si="29"/>
        <v>32.741925344024068</v>
      </c>
      <c r="RG33" s="89">
        <f t="shared" si="29"/>
        <v>32.741925344024068</v>
      </c>
      <c r="RH33" s="89">
        <f t="shared" si="29"/>
        <v>32.741925344024068</v>
      </c>
      <c r="RI33" s="89">
        <f t="shared" si="29"/>
        <v>32.741925344024068</v>
      </c>
      <c r="RJ33" s="89">
        <f t="shared" si="29"/>
        <v>32.741925344024068</v>
      </c>
      <c r="RK33" s="89">
        <f t="shared" si="29"/>
        <v>32.741925344024068</v>
      </c>
      <c r="RL33" s="89">
        <f t="shared" si="29"/>
        <v>32.741925344024068</v>
      </c>
      <c r="RM33" s="89">
        <f t="shared" si="29"/>
        <v>32.741925344024068</v>
      </c>
      <c r="RN33" s="89">
        <f t="shared" si="29"/>
        <v>33.423391948760546</v>
      </c>
      <c r="RO33" s="89">
        <f t="shared" si="29"/>
        <v>33.423391948760546</v>
      </c>
      <c r="RP33" s="89">
        <f t="shared" si="29"/>
        <v>33.423391948760546</v>
      </c>
      <c r="RQ33" s="89">
        <f t="shared" si="29"/>
        <v>33.423391948760546</v>
      </c>
      <c r="RR33" s="89">
        <f t="shared" ref="RR33:UC33" si="30">(RR22+RR$26)*ColstripHR/1000+RR$25</f>
        <v>33.423391948760546</v>
      </c>
      <c r="RS33" s="89">
        <f t="shared" si="30"/>
        <v>33.423391948760546</v>
      </c>
      <c r="RT33" s="89">
        <f t="shared" si="30"/>
        <v>33.423391948760546</v>
      </c>
      <c r="RU33" s="89">
        <f t="shared" si="30"/>
        <v>33.423391948760546</v>
      </c>
      <c r="RV33" s="89">
        <f t="shared" si="30"/>
        <v>33.423391948760546</v>
      </c>
      <c r="RW33" s="89">
        <f t="shared" si="30"/>
        <v>33.423391948760546</v>
      </c>
      <c r="RX33" s="89">
        <f t="shared" si="30"/>
        <v>33.423391948760546</v>
      </c>
      <c r="RY33" s="89">
        <f t="shared" si="30"/>
        <v>33.423391948760546</v>
      </c>
      <c r="RZ33" s="89">
        <f t="shared" si="30"/>
        <v>34.076293475953811</v>
      </c>
      <c r="SA33" s="89">
        <f t="shared" si="30"/>
        <v>34.076293475953811</v>
      </c>
      <c r="SB33" s="89">
        <f t="shared" si="30"/>
        <v>34.076293475953811</v>
      </c>
      <c r="SC33" s="89">
        <f t="shared" si="30"/>
        <v>34.076293475953811</v>
      </c>
      <c r="SD33" s="89">
        <f t="shared" si="30"/>
        <v>34.076293475953811</v>
      </c>
      <c r="SE33" s="89">
        <f t="shared" si="30"/>
        <v>34.076293475953811</v>
      </c>
      <c r="SF33" s="89">
        <f t="shared" si="30"/>
        <v>34.076293475953811</v>
      </c>
      <c r="SG33" s="89">
        <f t="shared" si="30"/>
        <v>34.076293475953811</v>
      </c>
      <c r="SH33" s="89">
        <f t="shared" si="30"/>
        <v>34.076293475953811</v>
      </c>
      <c r="SI33" s="89">
        <f t="shared" si="30"/>
        <v>34.076293475953811</v>
      </c>
      <c r="SJ33" s="89">
        <f t="shared" si="30"/>
        <v>34.076293475953811</v>
      </c>
      <c r="SK33" s="89">
        <f t="shared" si="30"/>
        <v>34.076293475953811</v>
      </c>
      <c r="SL33" s="89">
        <f t="shared" si="30"/>
        <v>34.776170877699272</v>
      </c>
      <c r="SM33" s="89">
        <f t="shared" si="30"/>
        <v>34.776170877699272</v>
      </c>
      <c r="SN33" s="89">
        <f t="shared" si="30"/>
        <v>34.776170877699272</v>
      </c>
      <c r="SO33" s="89">
        <f t="shared" si="30"/>
        <v>34.776170877699272</v>
      </c>
      <c r="SP33" s="89">
        <f t="shared" si="30"/>
        <v>34.776170877699272</v>
      </c>
      <c r="SQ33" s="89">
        <f t="shared" si="30"/>
        <v>34.776170877699272</v>
      </c>
      <c r="SR33" s="89">
        <f t="shared" si="30"/>
        <v>34.776170877699272</v>
      </c>
      <c r="SS33" s="89">
        <f t="shared" si="30"/>
        <v>34.776170877699272</v>
      </c>
      <c r="ST33" s="89">
        <f t="shared" si="30"/>
        <v>34.776170877699272</v>
      </c>
      <c r="SU33" s="89">
        <f t="shared" si="30"/>
        <v>34.776170877699272</v>
      </c>
      <c r="SV33" s="89">
        <f t="shared" si="30"/>
        <v>34.776170877699272</v>
      </c>
      <c r="SW33" s="89">
        <f t="shared" si="30"/>
        <v>34.776170877699272</v>
      </c>
      <c r="SX33" s="89">
        <f t="shared" si="30"/>
        <v>35.406521837491262</v>
      </c>
      <c r="SY33" s="89">
        <f t="shared" si="30"/>
        <v>35.406521837491262</v>
      </c>
      <c r="SZ33" s="89">
        <f t="shared" si="30"/>
        <v>35.406521837491262</v>
      </c>
      <c r="TA33" s="89">
        <f t="shared" si="30"/>
        <v>35.406521837491262</v>
      </c>
      <c r="TB33" s="89">
        <f t="shared" si="30"/>
        <v>35.406521837491262</v>
      </c>
      <c r="TC33" s="89">
        <f t="shared" si="30"/>
        <v>35.406521837491262</v>
      </c>
      <c r="TD33" s="89">
        <f t="shared" si="30"/>
        <v>35.406521837491262</v>
      </c>
      <c r="TE33" s="89">
        <f t="shared" si="30"/>
        <v>35.406521837491262</v>
      </c>
      <c r="TF33" s="89">
        <f t="shared" si="30"/>
        <v>35.406521837491262</v>
      </c>
      <c r="TG33" s="89">
        <f t="shared" si="30"/>
        <v>35.406521837491262</v>
      </c>
      <c r="TH33" s="89">
        <f t="shared" si="30"/>
        <v>35.406521837491262</v>
      </c>
      <c r="TI33" s="89">
        <f t="shared" si="30"/>
        <v>35.406521837491262</v>
      </c>
      <c r="TJ33" s="89">
        <f t="shared" si="30"/>
        <v>36.175104293485077</v>
      </c>
      <c r="TK33" s="89">
        <f t="shared" si="30"/>
        <v>36.175104293485077</v>
      </c>
      <c r="TL33" s="89">
        <f t="shared" si="30"/>
        <v>36.175104293485077</v>
      </c>
      <c r="TM33" s="89">
        <f t="shared" si="30"/>
        <v>36.175104293485077</v>
      </c>
      <c r="TN33" s="89">
        <f t="shared" si="30"/>
        <v>36.175104293485077</v>
      </c>
      <c r="TO33" s="89">
        <f t="shared" si="30"/>
        <v>36.175104293485077</v>
      </c>
      <c r="TP33" s="89">
        <f t="shared" si="30"/>
        <v>36.175104293485077</v>
      </c>
      <c r="TQ33" s="89">
        <f t="shared" si="30"/>
        <v>36.175104293485077</v>
      </c>
      <c r="TR33" s="89">
        <f t="shared" si="30"/>
        <v>36.175104293485077</v>
      </c>
      <c r="TS33" s="89">
        <f t="shared" si="30"/>
        <v>36.175104293485077</v>
      </c>
      <c r="TT33" s="89">
        <f t="shared" si="30"/>
        <v>36.175104293485077</v>
      </c>
      <c r="TU33" s="89">
        <f t="shared" si="30"/>
        <v>36.175104293485077</v>
      </c>
      <c r="TV33" s="89">
        <f t="shared" si="30"/>
        <v>36.854415372776323</v>
      </c>
      <c r="TW33" s="89">
        <f t="shared" si="30"/>
        <v>36.854415372776323</v>
      </c>
      <c r="TX33" s="89">
        <f t="shared" si="30"/>
        <v>36.854415372776323</v>
      </c>
      <c r="TY33" s="89">
        <f t="shared" si="30"/>
        <v>36.854415372776323</v>
      </c>
      <c r="TZ33" s="89">
        <f t="shared" si="30"/>
        <v>36.854415372776323</v>
      </c>
      <c r="UA33" s="89">
        <f t="shared" si="30"/>
        <v>36.854415372776323</v>
      </c>
      <c r="UB33" s="89">
        <f t="shared" si="30"/>
        <v>36.854415372776323</v>
      </c>
      <c r="UC33" s="89">
        <f t="shared" si="30"/>
        <v>36.854415372776323</v>
      </c>
      <c r="UD33" s="89">
        <f t="shared" ref="UD33:WO33" si="31">(UD22+UD$26)*ColstripHR/1000+UD$25</f>
        <v>36.854415372776323</v>
      </c>
      <c r="UE33" s="89">
        <f t="shared" si="31"/>
        <v>36.854415372776323</v>
      </c>
      <c r="UF33" s="89">
        <f t="shared" si="31"/>
        <v>36.854415372776323</v>
      </c>
      <c r="UG33" s="89">
        <f t="shared" si="31"/>
        <v>36.854415372776323</v>
      </c>
      <c r="UH33" s="89">
        <f t="shared" si="31"/>
        <v>37.610322469899565</v>
      </c>
      <c r="UI33" s="89">
        <f t="shared" si="31"/>
        <v>37.610322469899565</v>
      </c>
      <c r="UJ33" s="89">
        <f t="shared" si="31"/>
        <v>37.610322469899565</v>
      </c>
      <c r="UK33" s="89">
        <f t="shared" si="31"/>
        <v>37.610322469899565</v>
      </c>
      <c r="UL33" s="89">
        <f t="shared" si="31"/>
        <v>37.610322469899565</v>
      </c>
      <c r="UM33" s="89">
        <f t="shared" si="31"/>
        <v>37.610322469899565</v>
      </c>
      <c r="UN33" s="89">
        <f t="shared" si="31"/>
        <v>37.610322469899565</v>
      </c>
      <c r="UO33" s="89">
        <f t="shared" si="31"/>
        <v>37.610322469899565</v>
      </c>
      <c r="UP33" s="89">
        <f t="shared" si="31"/>
        <v>37.610322469899565</v>
      </c>
      <c r="UQ33" s="89">
        <f t="shared" si="31"/>
        <v>37.610322469899565</v>
      </c>
      <c r="UR33" s="89">
        <f t="shared" si="31"/>
        <v>37.610322469899565</v>
      </c>
      <c r="US33" s="89">
        <f t="shared" si="31"/>
        <v>37.610322469899565</v>
      </c>
      <c r="UT33" s="89">
        <f t="shared" si="31"/>
        <v>38.304624138479618</v>
      </c>
      <c r="UU33" s="89">
        <f t="shared" si="31"/>
        <v>38.304624138479618</v>
      </c>
      <c r="UV33" s="89">
        <f t="shared" si="31"/>
        <v>38.304624138479618</v>
      </c>
      <c r="UW33" s="89">
        <f t="shared" si="31"/>
        <v>38.304624138479618</v>
      </c>
      <c r="UX33" s="89">
        <f t="shared" si="31"/>
        <v>38.304624138479618</v>
      </c>
      <c r="UY33" s="89">
        <f t="shared" si="31"/>
        <v>38.304624138479618</v>
      </c>
      <c r="UZ33" s="89">
        <f t="shared" si="31"/>
        <v>38.304624138479618</v>
      </c>
      <c r="VA33" s="89">
        <f t="shared" si="31"/>
        <v>38.304624138479618</v>
      </c>
      <c r="VB33" s="89">
        <f t="shared" si="31"/>
        <v>38.304624138479618</v>
      </c>
      <c r="VC33" s="89">
        <f t="shared" si="31"/>
        <v>38.304624138479618</v>
      </c>
      <c r="VD33" s="89">
        <f t="shared" si="31"/>
        <v>38.304624138479618</v>
      </c>
      <c r="VE33" s="89">
        <f t="shared" si="31"/>
        <v>38.304624138479618</v>
      </c>
      <c r="VF33" s="89">
        <f t="shared" si="31"/>
        <v>39.081118477416034</v>
      </c>
      <c r="VG33" s="89">
        <f t="shared" si="31"/>
        <v>39.081118477416034</v>
      </c>
      <c r="VH33" s="89">
        <f t="shared" si="31"/>
        <v>39.081118477416034</v>
      </c>
      <c r="VI33" s="89">
        <f t="shared" si="31"/>
        <v>39.081118477416034</v>
      </c>
      <c r="VJ33" s="89">
        <f t="shared" si="31"/>
        <v>39.081118477416034</v>
      </c>
      <c r="VK33" s="89">
        <f t="shared" si="31"/>
        <v>39.081118477416034</v>
      </c>
      <c r="VL33" s="89">
        <f t="shared" si="31"/>
        <v>39.081118477416034</v>
      </c>
      <c r="VM33" s="89">
        <f t="shared" si="31"/>
        <v>39.081118477416034</v>
      </c>
      <c r="VN33" s="89">
        <f t="shared" si="31"/>
        <v>39.081118477416034</v>
      </c>
      <c r="VO33" s="89">
        <f t="shared" si="31"/>
        <v>39.081118477416034</v>
      </c>
      <c r="VP33" s="89">
        <f t="shared" si="31"/>
        <v>39.081118477416034</v>
      </c>
      <c r="VQ33" s="89">
        <f t="shared" si="31"/>
        <v>39.081118477416034</v>
      </c>
      <c r="VR33" s="89">
        <f t="shared" si="31"/>
        <v>39.847839606940092</v>
      </c>
      <c r="VS33" s="89">
        <f t="shared" si="31"/>
        <v>39.847839606940092</v>
      </c>
      <c r="VT33" s="89">
        <f t="shared" si="31"/>
        <v>39.847839606940092</v>
      </c>
      <c r="VU33" s="89">
        <f t="shared" si="31"/>
        <v>39.847839606940092</v>
      </c>
      <c r="VV33" s="89">
        <f t="shared" si="31"/>
        <v>39.847839606940092</v>
      </c>
      <c r="VW33" s="89">
        <f t="shared" si="31"/>
        <v>39.847839606940092</v>
      </c>
      <c r="VX33" s="89">
        <f t="shared" si="31"/>
        <v>39.847839606940092</v>
      </c>
      <c r="VY33" s="89">
        <f t="shared" si="31"/>
        <v>39.847839606940092</v>
      </c>
      <c r="VZ33" s="89">
        <f t="shared" si="31"/>
        <v>39.847839606940092</v>
      </c>
      <c r="WA33" s="89">
        <f t="shared" si="31"/>
        <v>39.847839606940092</v>
      </c>
      <c r="WB33" s="89">
        <f t="shared" si="31"/>
        <v>39.847839606940092</v>
      </c>
      <c r="WC33" s="89">
        <f t="shared" si="31"/>
        <v>39.847839606940092</v>
      </c>
      <c r="WD33" s="89">
        <f t="shared" si="31"/>
        <v>40.682736310670698</v>
      </c>
      <c r="WE33" s="89">
        <f t="shared" si="31"/>
        <v>40.682736310670698</v>
      </c>
      <c r="WF33" s="89">
        <f t="shared" si="31"/>
        <v>40.682736310670698</v>
      </c>
      <c r="WG33" s="89">
        <f t="shared" si="31"/>
        <v>40.682736310670698</v>
      </c>
      <c r="WH33" s="89">
        <f t="shared" si="31"/>
        <v>40.682736310670698</v>
      </c>
      <c r="WI33" s="89">
        <f t="shared" si="31"/>
        <v>40.682736310670698</v>
      </c>
      <c r="WJ33" s="89">
        <f t="shared" si="31"/>
        <v>40.682736310670698</v>
      </c>
      <c r="WK33" s="89">
        <f t="shared" si="31"/>
        <v>40.682736310670698</v>
      </c>
      <c r="WL33" s="89">
        <f t="shared" si="31"/>
        <v>40.682736310670698</v>
      </c>
      <c r="WM33" s="89">
        <f t="shared" si="31"/>
        <v>40.682736310670698</v>
      </c>
      <c r="WN33" s="89">
        <f t="shared" si="31"/>
        <v>40.682736310670698</v>
      </c>
      <c r="WO33" s="89">
        <f t="shared" si="31"/>
        <v>40.682736310670698</v>
      </c>
      <c r="WP33" s="89">
        <f t="shared" ref="WP33:XM33" si="32">(WP22+WP$26)*ColstripHR/1000+WP$25</f>
        <v>41.532943255318159</v>
      </c>
      <c r="WQ33" s="89">
        <f t="shared" si="32"/>
        <v>41.532943255318159</v>
      </c>
      <c r="WR33" s="89">
        <f t="shared" si="32"/>
        <v>41.532943255318159</v>
      </c>
      <c r="WS33" s="89">
        <f t="shared" si="32"/>
        <v>41.532943255318159</v>
      </c>
      <c r="WT33" s="89">
        <f t="shared" si="32"/>
        <v>41.532943255318159</v>
      </c>
      <c r="WU33" s="89">
        <f t="shared" si="32"/>
        <v>41.532943255318159</v>
      </c>
      <c r="WV33" s="89">
        <f t="shared" si="32"/>
        <v>41.532943255318159</v>
      </c>
      <c r="WW33" s="89">
        <f t="shared" si="32"/>
        <v>41.532943255318159</v>
      </c>
      <c r="WX33" s="89">
        <f t="shared" si="32"/>
        <v>41.532943255318159</v>
      </c>
      <c r="WY33" s="89">
        <f t="shared" si="32"/>
        <v>41.532943255318159</v>
      </c>
      <c r="WZ33" s="89">
        <f t="shared" si="32"/>
        <v>41.532943255318159</v>
      </c>
      <c r="XA33" s="89">
        <f t="shared" si="32"/>
        <v>41.532943255318159</v>
      </c>
      <c r="XB33" s="89">
        <f t="shared" si="32"/>
        <v>42.383556519610707</v>
      </c>
      <c r="XC33" s="89">
        <f t="shared" si="32"/>
        <v>42.383556519610707</v>
      </c>
      <c r="XD33" s="89">
        <f t="shared" si="32"/>
        <v>42.383556519610707</v>
      </c>
      <c r="XE33" s="89">
        <f t="shared" si="32"/>
        <v>42.383556519610707</v>
      </c>
      <c r="XF33" s="89">
        <f t="shared" si="32"/>
        <v>42.383556519610707</v>
      </c>
      <c r="XG33" s="89">
        <f t="shared" si="32"/>
        <v>42.383556519610707</v>
      </c>
      <c r="XH33" s="89">
        <f t="shared" si="32"/>
        <v>42.383556519610707</v>
      </c>
      <c r="XI33" s="89">
        <f t="shared" si="32"/>
        <v>42.383556519610707</v>
      </c>
      <c r="XJ33" s="89">
        <f t="shared" si="32"/>
        <v>42.383556519610707</v>
      </c>
      <c r="XK33" s="89">
        <f t="shared" si="32"/>
        <v>42.383556519610707</v>
      </c>
      <c r="XL33" s="89">
        <f t="shared" si="32"/>
        <v>42.383556519610707</v>
      </c>
      <c r="XM33" s="89">
        <f t="shared" si="32"/>
        <v>42.383556519610707</v>
      </c>
      <c r="XN33" s="89">
        <f t="shared" ref="XN33:ZI33" si="33">(XN22+XN$26)*ColstripHR/1000+XN$25+ColstripTonneCO2pMWh</f>
        <v>42.318187423720289</v>
      </c>
      <c r="XO33" s="89">
        <f t="shared" si="33"/>
        <v>42.318187423720289</v>
      </c>
      <c r="XP33" s="89">
        <f t="shared" si="33"/>
        <v>42.318187423720289</v>
      </c>
      <c r="XQ33" s="89">
        <f t="shared" si="33"/>
        <v>42.318187423720289</v>
      </c>
      <c r="XR33" s="89">
        <f t="shared" si="33"/>
        <v>42.318187423720289</v>
      </c>
      <c r="XS33" s="89">
        <f t="shared" si="33"/>
        <v>42.318187423720289</v>
      </c>
      <c r="XT33" s="89">
        <f t="shared" si="33"/>
        <v>42.318187423720289</v>
      </c>
      <c r="XU33" s="89">
        <f t="shared" si="33"/>
        <v>42.318187423720289</v>
      </c>
      <c r="XV33" s="89">
        <f t="shared" si="33"/>
        <v>42.318187423720289</v>
      </c>
      <c r="XW33" s="89">
        <f t="shared" si="33"/>
        <v>42.318187423720289</v>
      </c>
      <c r="XX33" s="89">
        <f t="shared" si="33"/>
        <v>42.318187423720289</v>
      </c>
      <c r="XY33" s="89">
        <f t="shared" si="33"/>
        <v>42.318187423720289</v>
      </c>
      <c r="XZ33" s="89">
        <f t="shared" si="33"/>
        <v>42.852585315832023</v>
      </c>
      <c r="YA33" s="89">
        <f t="shared" si="33"/>
        <v>42.852585315832023</v>
      </c>
      <c r="YB33" s="89">
        <f t="shared" si="33"/>
        <v>42.852585315832023</v>
      </c>
      <c r="YC33" s="89">
        <f t="shared" si="33"/>
        <v>42.852585315832023</v>
      </c>
      <c r="YD33" s="89">
        <f t="shared" si="33"/>
        <v>42.852585315832023</v>
      </c>
      <c r="YE33" s="89">
        <f t="shared" si="33"/>
        <v>42.852585315832023</v>
      </c>
      <c r="YF33" s="89">
        <f t="shared" si="33"/>
        <v>42.852585315832023</v>
      </c>
      <c r="YG33" s="89">
        <f t="shared" si="33"/>
        <v>42.852585315832023</v>
      </c>
      <c r="YH33" s="89">
        <f t="shared" si="33"/>
        <v>42.852585315832023</v>
      </c>
      <c r="YI33" s="89">
        <f t="shared" si="33"/>
        <v>42.852585315832023</v>
      </c>
      <c r="YJ33" s="89">
        <f t="shared" si="33"/>
        <v>42.852585315832023</v>
      </c>
      <c r="YK33" s="89">
        <f t="shared" si="33"/>
        <v>42.852585315832023</v>
      </c>
      <c r="YL33" s="89">
        <f t="shared" si="33"/>
        <v>43.543600735204834</v>
      </c>
      <c r="YM33" s="89">
        <f t="shared" si="33"/>
        <v>43.543600735204834</v>
      </c>
      <c r="YN33" s="89">
        <f t="shared" si="33"/>
        <v>43.543600735204834</v>
      </c>
      <c r="YO33" s="89">
        <f t="shared" si="33"/>
        <v>43.543600735204834</v>
      </c>
      <c r="YP33" s="89">
        <f t="shared" si="33"/>
        <v>43.543600735204834</v>
      </c>
      <c r="YQ33" s="89">
        <f t="shared" si="33"/>
        <v>43.543600735204834</v>
      </c>
      <c r="YR33" s="89">
        <f t="shared" si="33"/>
        <v>43.543600735204834</v>
      </c>
      <c r="YS33" s="89">
        <f t="shared" si="33"/>
        <v>43.543600735204834</v>
      </c>
      <c r="YT33" s="89">
        <f t="shared" si="33"/>
        <v>43.543600735204834</v>
      </c>
      <c r="YU33" s="89">
        <f t="shared" si="33"/>
        <v>43.543600735204834</v>
      </c>
      <c r="YV33" s="89">
        <f t="shared" si="33"/>
        <v>43.543600735204834</v>
      </c>
      <c r="YW33" s="89">
        <f t="shared" si="33"/>
        <v>43.543600735204834</v>
      </c>
      <c r="YX33" s="89">
        <f t="shared" si="33"/>
        <v>44.318838324526929</v>
      </c>
      <c r="YY33" s="89">
        <f t="shared" si="33"/>
        <v>44.318838324526929</v>
      </c>
      <c r="YZ33" s="89">
        <f t="shared" si="33"/>
        <v>44.318838324526929</v>
      </c>
      <c r="ZA33" s="89">
        <f t="shared" si="33"/>
        <v>44.318838324526929</v>
      </c>
      <c r="ZB33" s="89">
        <f t="shared" si="33"/>
        <v>44.318838324526929</v>
      </c>
      <c r="ZC33" s="89">
        <f t="shared" si="33"/>
        <v>44.318838324526929</v>
      </c>
      <c r="ZD33" s="89">
        <f t="shared" si="33"/>
        <v>44.318838324526929</v>
      </c>
      <c r="ZE33" s="89">
        <f t="shared" si="33"/>
        <v>44.318838324526929</v>
      </c>
      <c r="ZF33" s="89">
        <f t="shared" si="33"/>
        <v>44.318838324526929</v>
      </c>
      <c r="ZG33" s="89">
        <f t="shared" si="33"/>
        <v>44.318838324526929</v>
      </c>
      <c r="ZH33" s="89">
        <f t="shared" si="33"/>
        <v>44.318838324526929</v>
      </c>
      <c r="ZI33" s="89">
        <f t="shared" si="33"/>
        <v>44.318838324526929</v>
      </c>
      <c r="ZJ33" s="89"/>
      <c r="ZK33" s="89"/>
      <c r="ZL33" s="89"/>
      <c r="ZM33" s="89"/>
      <c r="ZN33" s="89"/>
      <c r="ZO33" s="89"/>
      <c r="ZP33" s="89"/>
      <c r="ZQ33" s="89"/>
      <c r="ZR33" s="89"/>
      <c r="ZS33" s="89"/>
      <c r="ZT33" s="89"/>
      <c r="ZU33" s="89"/>
      <c r="ZV33" s="89"/>
      <c r="ZW33" s="89"/>
      <c r="ZX33" s="89"/>
      <c r="ZY33" s="89"/>
      <c r="ZZ33" s="89"/>
      <c r="AAA33" s="89"/>
      <c r="AAB33" s="89"/>
      <c r="AAC33" s="89"/>
      <c r="AAD33" s="89"/>
      <c r="AAE33" s="89"/>
      <c r="AAF33" s="89"/>
      <c r="AAG33" s="89"/>
      <c r="AAH33" s="89"/>
      <c r="AAI33" s="89"/>
      <c r="AAJ33" s="89"/>
      <c r="AAK33" s="89"/>
      <c r="AAL33" s="89"/>
      <c r="AAM33" s="89"/>
      <c r="AAN33" s="89"/>
      <c r="AAO33" s="89"/>
      <c r="AAP33" s="89"/>
      <c r="AAQ33" s="89"/>
      <c r="AAR33" s="89"/>
      <c r="AAS33" s="89"/>
    </row>
    <row r="34" spans="1:721" s="98" customFormat="1" x14ac:dyDescent="0.3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  <c r="WU34" s="89"/>
      <c r="WV34" s="89"/>
      <c r="WW34" s="89"/>
      <c r="WX34" s="89"/>
      <c r="WY34" s="89"/>
      <c r="WZ34" s="89"/>
      <c r="XA34" s="89"/>
      <c r="XB34" s="89"/>
      <c r="XC34" s="89"/>
      <c r="XD34" s="89"/>
      <c r="XE34" s="89"/>
      <c r="XF34" s="89"/>
      <c r="XG34" s="89"/>
      <c r="XH34" s="89"/>
      <c r="XI34" s="89"/>
      <c r="XJ34" s="89"/>
      <c r="XK34" s="89"/>
      <c r="XL34" s="89"/>
      <c r="XM34" s="89"/>
      <c r="XN34" s="89"/>
      <c r="XO34" s="89"/>
      <c r="XP34" s="89"/>
      <c r="XQ34" s="89"/>
      <c r="XR34" s="89"/>
      <c r="XS34" s="89"/>
      <c r="XT34" s="89"/>
      <c r="XU34" s="89"/>
      <c r="XV34" s="89"/>
      <c r="XW34" s="89"/>
      <c r="XX34" s="89"/>
      <c r="XY34" s="89"/>
      <c r="XZ34" s="89"/>
      <c r="YA34" s="89"/>
      <c r="YB34" s="89"/>
      <c r="YC34" s="89"/>
      <c r="YD34" s="89"/>
      <c r="YE34" s="89"/>
      <c r="YF34" s="89"/>
      <c r="YG34" s="89"/>
      <c r="YH34" s="89"/>
      <c r="YI34" s="89"/>
      <c r="YJ34" s="89"/>
      <c r="YK34" s="89"/>
      <c r="YL34" s="89"/>
      <c r="YM34" s="89"/>
      <c r="YN34" s="89"/>
      <c r="YO34" s="89"/>
      <c r="YP34" s="89"/>
      <c r="YQ34" s="89"/>
      <c r="YR34" s="89"/>
      <c r="YS34" s="89"/>
      <c r="YT34" s="89"/>
      <c r="YU34" s="89"/>
      <c r="YV34" s="89"/>
      <c r="YW34" s="89"/>
      <c r="YX34" s="89"/>
      <c r="YY34" s="89"/>
      <c r="YZ34" s="89"/>
      <c r="ZA34" s="89"/>
      <c r="ZB34" s="89"/>
      <c r="ZC34" s="89"/>
      <c r="ZD34" s="89"/>
      <c r="ZE34" s="89"/>
      <c r="ZF34" s="89"/>
      <c r="ZG34" s="89"/>
      <c r="ZH34" s="89"/>
      <c r="ZI34" s="89"/>
      <c r="ZJ34" s="89"/>
      <c r="ZK34" s="89"/>
      <c r="ZL34" s="89"/>
      <c r="ZM34" s="89"/>
      <c r="ZN34" s="89"/>
      <c r="ZO34" s="89"/>
      <c r="ZP34" s="89"/>
      <c r="ZQ34" s="89"/>
      <c r="ZR34" s="89"/>
      <c r="ZS34" s="89"/>
      <c r="ZT34" s="89"/>
      <c r="ZU34" s="89"/>
      <c r="ZV34" s="89"/>
      <c r="ZW34" s="89"/>
      <c r="ZX34" s="89"/>
      <c r="ZY34" s="89"/>
      <c r="ZZ34" s="89"/>
      <c r="AAA34" s="89"/>
      <c r="AAB34" s="89"/>
      <c r="AAC34" s="89"/>
      <c r="AAD34" s="89"/>
      <c r="AAE34" s="89"/>
      <c r="AAF34" s="89"/>
      <c r="AAG34" s="89"/>
      <c r="AAH34" s="89"/>
      <c r="AAI34" s="89"/>
      <c r="AAJ34" s="89"/>
      <c r="AAK34" s="89"/>
      <c r="AAL34" s="89"/>
      <c r="AAM34" s="89"/>
      <c r="AAN34" s="89"/>
      <c r="AAO34" s="89"/>
      <c r="AAP34" s="89"/>
      <c r="AAQ34" s="89"/>
      <c r="AAR34" s="89"/>
      <c r="AAS34" s="89"/>
    </row>
    <row r="35" spans="1:721" s="98" customFormat="1" x14ac:dyDescent="0.3">
      <c r="A35" s="98" t="s">
        <v>343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>
        <f>Z20-0.5*Z16</f>
        <v>25.659994999999999</v>
      </c>
      <c r="AA35" s="89">
        <f t="shared" ref="AA35:AK35" si="34">AA20-0.5*AA16</f>
        <v>24.119994999999999</v>
      </c>
      <c r="AB35" s="89">
        <f t="shared" si="34"/>
        <v>20.990005</v>
      </c>
      <c r="AC35" s="89">
        <f t="shared" si="34"/>
        <v>21.489995</v>
      </c>
      <c r="AD35" s="89">
        <f t="shared" si="34"/>
        <v>19.440004999999999</v>
      </c>
      <c r="AE35" s="89">
        <f t="shared" si="34"/>
        <v>19.509989999999998</v>
      </c>
      <c r="AF35" s="89">
        <f t="shared" si="34"/>
        <v>27.780004999999999</v>
      </c>
      <c r="AG35" s="89">
        <f t="shared" si="34"/>
        <v>30.98</v>
      </c>
      <c r="AH35" s="89">
        <f t="shared" si="34"/>
        <v>27.880009999999999</v>
      </c>
      <c r="AI35" s="89">
        <f t="shared" si="34"/>
        <v>22.360009999999999</v>
      </c>
      <c r="AJ35" s="89">
        <f t="shared" si="34"/>
        <v>24.859995000000001</v>
      </c>
      <c r="AK35" s="89">
        <f t="shared" si="34"/>
        <v>29.519995000000002</v>
      </c>
      <c r="AL35" s="89">
        <f>AL20</f>
        <v>35.201785000000001</v>
      </c>
      <c r="AM35" s="89">
        <f t="shared" ref="AM35:CX35" si="35">AM20</f>
        <v>32.900326</v>
      </c>
      <c r="AN35" s="89">
        <f t="shared" si="35"/>
        <v>27.044581999999998</v>
      </c>
      <c r="AO35" s="89">
        <f t="shared" si="35"/>
        <v>24.593684</v>
      </c>
      <c r="AP35" s="89">
        <f t="shared" si="35"/>
        <v>25.713705000000001</v>
      </c>
      <c r="AQ35" s="89">
        <f t="shared" si="35"/>
        <v>25.661845</v>
      </c>
      <c r="AR35" s="89">
        <f t="shared" si="35"/>
        <v>32.309516000000002</v>
      </c>
      <c r="AS35" s="89">
        <f t="shared" si="35"/>
        <v>29.306303</v>
      </c>
      <c r="AT35" s="89">
        <f t="shared" si="35"/>
        <v>24.968395000000001</v>
      </c>
      <c r="AU35" s="89">
        <f t="shared" si="35"/>
        <v>24.263269999999999</v>
      </c>
      <c r="AV35" s="89">
        <f t="shared" si="35"/>
        <v>24.63185</v>
      </c>
      <c r="AW35" s="89">
        <f t="shared" si="35"/>
        <v>26.646198999999999</v>
      </c>
      <c r="AX35" s="89">
        <f t="shared" si="35"/>
        <v>38.491179000000002</v>
      </c>
      <c r="AY35" s="89">
        <f t="shared" si="35"/>
        <v>35.960877000000004</v>
      </c>
      <c r="AZ35" s="89">
        <f t="shared" si="35"/>
        <v>29.573632</v>
      </c>
      <c r="BA35" s="89">
        <f t="shared" si="35"/>
        <v>26.898136000000001</v>
      </c>
      <c r="BB35" s="89">
        <f t="shared" si="35"/>
        <v>28.137692000000001</v>
      </c>
      <c r="BC35" s="89">
        <f t="shared" si="35"/>
        <v>28.072071000000001</v>
      </c>
      <c r="BD35" s="89">
        <f t="shared" si="35"/>
        <v>35.340643</v>
      </c>
      <c r="BE35" s="89">
        <f t="shared" si="35"/>
        <v>32.058708000000003</v>
      </c>
      <c r="BF35" s="89">
        <f t="shared" si="35"/>
        <v>27.321327</v>
      </c>
      <c r="BG35" s="89">
        <f t="shared" si="35"/>
        <v>26.549363</v>
      </c>
      <c r="BH35" s="89">
        <f t="shared" si="35"/>
        <v>26.941392</v>
      </c>
      <c r="BI35" s="89">
        <f t="shared" si="35"/>
        <v>29.157032000000001</v>
      </c>
      <c r="BJ35" s="89">
        <f t="shared" si="35"/>
        <v>41.945425</v>
      </c>
      <c r="BK35" s="89">
        <f t="shared" si="35"/>
        <v>39.198484999999998</v>
      </c>
      <c r="BL35" s="89">
        <f t="shared" si="35"/>
        <v>32.229832999999999</v>
      </c>
      <c r="BM35" s="89">
        <f t="shared" si="35"/>
        <v>29.298777999999999</v>
      </c>
      <c r="BN35" s="89">
        <f t="shared" si="35"/>
        <v>30.633893</v>
      </c>
      <c r="BO35" s="89">
        <f t="shared" si="35"/>
        <v>30.555744000000001</v>
      </c>
      <c r="BP35" s="89">
        <f t="shared" si="35"/>
        <v>38.484991000000001</v>
      </c>
      <c r="BQ35" s="89">
        <f t="shared" si="35"/>
        <v>34.909005999999998</v>
      </c>
      <c r="BR35" s="89">
        <f t="shared" si="35"/>
        <v>29.732071000000001</v>
      </c>
      <c r="BS35" s="89">
        <f t="shared" si="35"/>
        <v>28.907515</v>
      </c>
      <c r="BT35" s="89">
        <f t="shared" si="35"/>
        <v>29.325478</v>
      </c>
      <c r="BU35" s="89">
        <f t="shared" si="35"/>
        <v>31.714364</v>
      </c>
      <c r="BV35" s="89">
        <f t="shared" si="35"/>
        <v>44.037505000000003</v>
      </c>
      <c r="BW35" s="89">
        <f t="shared" si="35"/>
        <v>41.153137000000001</v>
      </c>
      <c r="BX35" s="89">
        <f t="shared" si="35"/>
        <v>33.852128999999998</v>
      </c>
      <c r="BY35" s="89">
        <f t="shared" si="35"/>
        <v>30.765073999999998</v>
      </c>
      <c r="BZ35" s="89">
        <f t="shared" si="35"/>
        <v>32.163167999999999</v>
      </c>
      <c r="CA35" s="89">
        <f t="shared" si="35"/>
        <v>32.079720000000002</v>
      </c>
      <c r="CB35" s="89">
        <f t="shared" si="35"/>
        <v>40.380766999999999</v>
      </c>
      <c r="CC35" s="89">
        <f t="shared" si="35"/>
        <v>36.626669999999997</v>
      </c>
      <c r="CD35" s="89">
        <f t="shared" si="35"/>
        <v>31.228577000000001</v>
      </c>
      <c r="CE35" s="89">
        <f t="shared" si="35"/>
        <v>30.361153000000002</v>
      </c>
      <c r="CF35" s="89">
        <f t="shared" si="35"/>
        <v>30.804839000000001</v>
      </c>
      <c r="CG35" s="89">
        <f t="shared" si="35"/>
        <v>33.314557000000001</v>
      </c>
      <c r="CH35" s="89">
        <f t="shared" si="35"/>
        <v>45.605594000000004</v>
      </c>
      <c r="CI35" s="89">
        <f t="shared" si="35"/>
        <v>42.618752999999998</v>
      </c>
      <c r="CJ35" s="89">
        <f t="shared" si="35"/>
        <v>35.058469000000002</v>
      </c>
      <c r="CK35" s="89">
        <f t="shared" si="35"/>
        <v>31.861512000000001</v>
      </c>
      <c r="CL35" s="89">
        <f t="shared" si="35"/>
        <v>33.309539999999998</v>
      </c>
      <c r="CM35" s="89">
        <f t="shared" si="35"/>
        <v>33.222881000000001</v>
      </c>
      <c r="CN35" s="89">
        <f t="shared" si="35"/>
        <v>41.8187</v>
      </c>
      <c r="CO35" s="89">
        <f t="shared" si="35"/>
        <v>37.931201999999999</v>
      </c>
      <c r="CP35" s="89">
        <f t="shared" si="35"/>
        <v>32.341754999999999</v>
      </c>
      <c r="CQ35" s="89">
        <f t="shared" si="35"/>
        <v>31.443594999999998</v>
      </c>
      <c r="CR35" s="89">
        <f t="shared" si="35"/>
        <v>31.903108</v>
      </c>
      <c r="CS35" s="89">
        <f t="shared" si="35"/>
        <v>34.502014000000003</v>
      </c>
      <c r="CT35" s="89">
        <f t="shared" si="35"/>
        <v>48.421818999999999</v>
      </c>
      <c r="CU35" s="89">
        <f t="shared" si="35"/>
        <v>45.249926000000002</v>
      </c>
      <c r="CV35" s="89">
        <f t="shared" si="35"/>
        <v>37.220567000000003</v>
      </c>
      <c r="CW35" s="89">
        <f t="shared" si="35"/>
        <v>33.825972999999998</v>
      </c>
      <c r="CX35" s="89">
        <f t="shared" si="35"/>
        <v>35.363120000000002</v>
      </c>
      <c r="CY35" s="89">
        <f t="shared" ref="CY35:FJ35" si="36">CY20</f>
        <v>35.271673</v>
      </c>
      <c r="CZ35" s="89">
        <f t="shared" si="36"/>
        <v>44.401035</v>
      </c>
      <c r="DA35" s="89">
        <f t="shared" si="36"/>
        <v>40.272596999999998</v>
      </c>
      <c r="DB35" s="89">
        <f t="shared" si="36"/>
        <v>34.335279999999997</v>
      </c>
      <c r="DC35" s="89">
        <f t="shared" si="36"/>
        <v>33.381163999999998</v>
      </c>
      <c r="DD35" s="89">
        <f t="shared" si="36"/>
        <v>33.868994000000001</v>
      </c>
      <c r="DE35" s="89">
        <f t="shared" si="36"/>
        <v>36.628779000000002</v>
      </c>
      <c r="DF35" s="89">
        <f t="shared" si="36"/>
        <v>50.626784999999998</v>
      </c>
      <c r="DG35" s="89">
        <f t="shared" si="36"/>
        <v>47.309497999999998</v>
      </c>
      <c r="DH35" s="89">
        <f t="shared" si="36"/>
        <v>38.909928999999998</v>
      </c>
      <c r="DI35" s="89">
        <f t="shared" si="36"/>
        <v>35.360655999999999</v>
      </c>
      <c r="DJ35" s="89">
        <f t="shared" si="36"/>
        <v>36.967111000000003</v>
      </c>
      <c r="DK35" s="89">
        <f t="shared" si="36"/>
        <v>36.872667999999997</v>
      </c>
      <c r="DL35" s="89">
        <f t="shared" si="36"/>
        <v>46.422730000000001</v>
      </c>
      <c r="DM35" s="89">
        <f t="shared" si="36"/>
        <v>42.104498</v>
      </c>
      <c r="DN35" s="89">
        <f t="shared" si="36"/>
        <v>35.891807999999997</v>
      </c>
      <c r="DO35" s="89">
        <f t="shared" si="36"/>
        <v>34.893338999999997</v>
      </c>
      <c r="DP35" s="89">
        <f t="shared" si="36"/>
        <v>35.403260000000003</v>
      </c>
      <c r="DQ35" s="89">
        <f t="shared" si="36"/>
        <v>38.289574999999999</v>
      </c>
      <c r="DR35" s="89">
        <f t="shared" si="36"/>
        <v>53.037574999999997</v>
      </c>
      <c r="DS35" s="89">
        <f t="shared" si="36"/>
        <v>49.561543</v>
      </c>
      <c r="DT35" s="89">
        <f t="shared" si="36"/>
        <v>40.758232</v>
      </c>
      <c r="DU35" s="89">
        <f t="shared" si="36"/>
        <v>37.039687999999998</v>
      </c>
      <c r="DV35" s="89">
        <f t="shared" si="36"/>
        <v>38.722236000000002</v>
      </c>
      <c r="DW35" s="89">
        <f t="shared" si="36"/>
        <v>38.624265999999999</v>
      </c>
      <c r="DX35" s="89">
        <f t="shared" si="36"/>
        <v>48.633189000000002</v>
      </c>
      <c r="DY35" s="89">
        <f t="shared" si="36"/>
        <v>44.107869999999998</v>
      </c>
      <c r="DZ35" s="89">
        <f t="shared" si="36"/>
        <v>37.595120999999999</v>
      </c>
      <c r="EA35" s="89">
        <f t="shared" si="36"/>
        <v>36.548513</v>
      </c>
      <c r="EB35" s="89">
        <f t="shared" si="36"/>
        <v>37.082616000000002</v>
      </c>
      <c r="EC35" s="89">
        <f t="shared" si="36"/>
        <v>40.106918</v>
      </c>
      <c r="ED35" s="89">
        <f t="shared" si="36"/>
        <v>54.028342000000002</v>
      </c>
      <c r="EE35" s="89">
        <f t="shared" si="36"/>
        <v>50.486311000000001</v>
      </c>
      <c r="EF35" s="89">
        <f t="shared" si="36"/>
        <v>41.514209000000001</v>
      </c>
      <c r="EG35" s="89">
        <f t="shared" si="36"/>
        <v>37.726013999999999</v>
      </c>
      <c r="EH35" s="89">
        <f t="shared" si="36"/>
        <v>39.439421000000003</v>
      </c>
      <c r="EI35" s="89">
        <f t="shared" si="36"/>
        <v>39.340747999999998</v>
      </c>
      <c r="EJ35" s="89">
        <f t="shared" si="36"/>
        <v>49.541592000000001</v>
      </c>
      <c r="EK35" s="89">
        <f t="shared" si="36"/>
        <v>44.930075000000002</v>
      </c>
      <c r="EL35" s="89">
        <f t="shared" si="36"/>
        <v>38.290672999999998</v>
      </c>
      <c r="EM35" s="89">
        <f t="shared" si="36"/>
        <v>37.223503999999998</v>
      </c>
      <c r="EN35" s="89">
        <f t="shared" si="36"/>
        <v>37.767479999999999</v>
      </c>
      <c r="EO35" s="89">
        <f t="shared" si="36"/>
        <v>40.849091999999999</v>
      </c>
      <c r="EP35" s="89">
        <f t="shared" si="36"/>
        <v>54.011712000000003</v>
      </c>
      <c r="EQ35" s="89">
        <f t="shared" si="36"/>
        <v>50.469926000000001</v>
      </c>
      <c r="ER35" s="89">
        <f t="shared" si="36"/>
        <v>41.496732999999999</v>
      </c>
      <c r="ES35" s="89">
        <f t="shared" si="36"/>
        <v>37.709473000000003</v>
      </c>
      <c r="ET35" s="89">
        <f t="shared" si="36"/>
        <v>39.421881999999997</v>
      </c>
      <c r="EU35" s="89">
        <f t="shared" si="36"/>
        <v>39.324255000000001</v>
      </c>
      <c r="EV35" s="89">
        <f t="shared" si="36"/>
        <v>49.526186000000003</v>
      </c>
      <c r="EW35" s="89">
        <f t="shared" si="36"/>
        <v>44.914597999999998</v>
      </c>
      <c r="EX35" s="89">
        <f t="shared" si="36"/>
        <v>38.273018</v>
      </c>
      <c r="EY35" s="89">
        <f t="shared" si="36"/>
        <v>37.205382</v>
      </c>
      <c r="EZ35" s="89">
        <f t="shared" si="36"/>
        <v>37.749097999999996</v>
      </c>
      <c r="FA35" s="89">
        <f t="shared" si="36"/>
        <v>40.830530000000003</v>
      </c>
      <c r="FB35" s="89">
        <f t="shared" si="36"/>
        <v>54.564909999999998</v>
      </c>
      <c r="FC35" s="89">
        <f t="shared" si="36"/>
        <v>50.986032999999999</v>
      </c>
      <c r="FD35" s="89">
        <f t="shared" si="36"/>
        <v>41.917461000000003</v>
      </c>
      <c r="FE35" s="89">
        <f t="shared" si="36"/>
        <v>38.091166000000001</v>
      </c>
      <c r="FF35" s="89">
        <f t="shared" si="36"/>
        <v>39.820673999999997</v>
      </c>
      <c r="FG35" s="89">
        <f t="shared" si="36"/>
        <v>39.722906000000002</v>
      </c>
      <c r="FH35" s="89">
        <f t="shared" si="36"/>
        <v>50.033299999999997</v>
      </c>
      <c r="FI35" s="89">
        <f t="shared" si="36"/>
        <v>45.373125000000002</v>
      </c>
      <c r="FJ35" s="89">
        <f t="shared" si="36"/>
        <v>38.659464</v>
      </c>
      <c r="FK35" s="89">
        <f t="shared" ref="FK35:HV35" si="37">FK20</f>
        <v>37.580271000000003</v>
      </c>
      <c r="FL35" s="89">
        <f t="shared" si="37"/>
        <v>38.129455999999998</v>
      </c>
      <c r="FM35" s="89">
        <f t="shared" si="37"/>
        <v>41.243048000000002</v>
      </c>
      <c r="FN35" s="89">
        <f t="shared" si="37"/>
        <v>55.146236000000002</v>
      </c>
      <c r="FO35" s="89">
        <f t="shared" si="37"/>
        <v>51.528596999999998</v>
      </c>
      <c r="FP35" s="89">
        <f t="shared" si="37"/>
        <v>42.360182000000002</v>
      </c>
      <c r="FQ35" s="89">
        <f t="shared" si="37"/>
        <v>38.492922999999998</v>
      </c>
      <c r="FR35" s="89">
        <f t="shared" si="37"/>
        <v>40.240475000000004</v>
      </c>
      <c r="FS35" s="89">
        <f t="shared" si="37"/>
        <v>40.142516000000001</v>
      </c>
      <c r="FT35" s="89">
        <f t="shared" si="37"/>
        <v>50.566284000000003</v>
      </c>
      <c r="FU35" s="89">
        <f t="shared" si="37"/>
        <v>45.855203000000003</v>
      </c>
      <c r="FV35" s="89">
        <f t="shared" si="37"/>
        <v>39.066391000000003</v>
      </c>
      <c r="FW35" s="89">
        <f t="shared" si="37"/>
        <v>37.975140000000003</v>
      </c>
      <c r="FX35" s="89">
        <f t="shared" si="37"/>
        <v>38.530101999999999</v>
      </c>
      <c r="FY35" s="89">
        <f t="shared" si="37"/>
        <v>41.677382000000001</v>
      </c>
      <c r="FZ35" s="89">
        <f t="shared" si="37"/>
        <v>56.069724000000001</v>
      </c>
      <c r="GA35" s="89">
        <f t="shared" si="37"/>
        <v>52.391013000000001</v>
      </c>
      <c r="GB35" s="89">
        <f t="shared" si="37"/>
        <v>43.066755000000001</v>
      </c>
      <c r="GC35" s="89">
        <f t="shared" si="37"/>
        <v>39.134728000000003</v>
      </c>
      <c r="GD35" s="89">
        <f t="shared" si="37"/>
        <v>40.911211000000002</v>
      </c>
      <c r="GE35" s="89">
        <f t="shared" si="37"/>
        <v>40.812137</v>
      </c>
      <c r="GF35" s="89">
        <f t="shared" si="37"/>
        <v>51.412998000000002</v>
      </c>
      <c r="GG35" s="89">
        <f t="shared" si="37"/>
        <v>46.622152</v>
      </c>
      <c r="GH35" s="89">
        <f t="shared" si="37"/>
        <v>39.717142000000003</v>
      </c>
      <c r="GI35" s="89">
        <f t="shared" si="37"/>
        <v>38.607092000000002</v>
      </c>
      <c r="GJ35" s="89">
        <f t="shared" si="37"/>
        <v>39.171289000000002</v>
      </c>
      <c r="GK35" s="89">
        <f t="shared" si="37"/>
        <v>42.371642999999999</v>
      </c>
      <c r="GL35" s="89">
        <f t="shared" si="37"/>
        <v>57.505122</v>
      </c>
      <c r="GM35" s="89">
        <f t="shared" si="37"/>
        <v>53.731585000000003</v>
      </c>
      <c r="GN35" s="89">
        <f t="shared" si="37"/>
        <v>44.165525000000002</v>
      </c>
      <c r="GO35" s="89">
        <f t="shared" si="37"/>
        <v>40.132603000000003</v>
      </c>
      <c r="GP35" s="89">
        <f t="shared" si="37"/>
        <v>41.954276</v>
      </c>
      <c r="GQ35" s="89">
        <f t="shared" si="37"/>
        <v>41.853433000000003</v>
      </c>
      <c r="GR35" s="89">
        <f t="shared" si="37"/>
        <v>52.729125000000003</v>
      </c>
      <c r="GS35" s="89">
        <f t="shared" si="37"/>
        <v>47.814368000000002</v>
      </c>
      <c r="GT35" s="89">
        <f t="shared" si="37"/>
        <v>40.729139000000004</v>
      </c>
      <c r="GU35" s="89">
        <f t="shared" si="37"/>
        <v>39.590093000000003</v>
      </c>
      <c r="GV35" s="89">
        <f t="shared" si="37"/>
        <v>40.168653999999997</v>
      </c>
      <c r="GW35" s="89">
        <f t="shared" si="37"/>
        <v>43.451489000000002</v>
      </c>
      <c r="GX35" s="89">
        <f t="shared" si="37"/>
        <v>60.094977999999998</v>
      </c>
      <c r="GY35" s="89">
        <f t="shared" si="37"/>
        <v>56.151066</v>
      </c>
      <c r="GZ35" s="89">
        <f t="shared" si="37"/>
        <v>46.152656</v>
      </c>
      <c r="HA35" s="89">
        <f t="shared" si="37"/>
        <v>41.938037999999999</v>
      </c>
      <c r="HB35" s="89">
        <f t="shared" si="37"/>
        <v>43.841552</v>
      </c>
      <c r="HC35" s="89">
        <f t="shared" si="37"/>
        <v>43.736559999999997</v>
      </c>
      <c r="HD35" s="89">
        <f t="shared" si="37"/>
        <v>55.103712999999999</v>
      </c>
      <c r="HE35" s="89">
        <f t="shared" si="37"/>
        <v>49.967109999999998</v>
      </c>
      <c r="HF35" s="89">
        <f t="shared" si="37"/>
        <v>42.561020999999997</v>
      </c>
      <c r="HG35" s="89">
        <f t="shared" si="37"/>
        <v>41.370424999999997</v>
      </c>
      <c r="HH35" s="89">
        <f t="shared" si="37"/>
        <v>41.975003999999998</v>
      </c>
      <c r="HI35" s="89">
        <f t="shared" si="37"/>
        <v>45.405861999999999</v>
      </c>
      <c r="HJ35" s="89">
        <f t="shared" si="37"/>
        <v>62.006383999999997</v>
      </c>
      <c r="HK35" s="89">
        <f t="shared" si="37"/>
        <v>57.937012000000003</v>
      </c>
      <c r="HL35" s="89">
        <f t="shared" si="37"/>
        <v>47.620230999999997</v>
      </c>
      <c r="HM35" s="89">
        <f t="shared" si="37"/>
        <v>43.271566</v>
      </c>
      <c r="HN35" s="89">
        <f t="shared" si="37"/>
        <v>45.235559000000002</v>
      </c>
      <c r="HO35" s="89">
        <f t="shared" si="37"/>
        <v>45.127222000000003</v>
      </c>
      <c r="HP35" s="89">
        <f t="shared" si="37"/>
        <v>56.856414999999998</v>
      </c>
      <c r="HQ35" s="89">
        <f t="shared" si="37"/>
        <v>51.556277999999999</v>
      </c>
      <c r="HR35" s="89">
        <f t="shared" si="37"/>
        <v>43.914175</v>
      </c>
      <c r="HS35" s="89">
        <f t="shared" si="37"/>
        <v>42.685664000000003</v>
      </c>
      <c r="HT35" s="89">
        <f t="shared" si="37"/>
        <v>43.309462000000003</v>
      </c>
      <c r="HU35" s="89">
        <f t="shared" si="37"/>
        <v>46.849511</v>
      </c>
      <c r="HV35" s="89">
        <f t="shared" si="37"/>
        <v>63.939275000000002</v>
      </c>
      <c r="HW35" s="89">
        <f t="shared" ref="HW35:KH35" si="38">HW20</f>
        <v>59.742713999999999</v>
      </c>
      <c r="HX35" s="89">
        <f t="shared" si="38"/>
        <v>49.103313999999997</v>
      </c>
      <c r="HY35" s="89">
        <f t="shared" si="38"/>
        <v>44.618941</v>
      </c>
      <c r="HZ35" s="89">
        <f t="shared" si="38"/>
        <v>46.644041999999999</v>
      </c>
      <c r="IA35" s="89">
        <f t="shared" si="38"/>
        <v>46.532691</v>
      </c>
      <c r="IB35" s="89">
        <f t="shared" si="38"/>
        <v>58.628703999999999</v>
      </c>
      <c r="IC35" s="89">
        <f t="shared" si="38"/>
        <v>53.162880999999999</v>
      </c>
      <c r="ID35" s="89">
        <f t="shared" si="38"/>
        <v>45.281419</v>
      </c>
      <c r="IE35" s="89">
        <f t="shared" si="38"/>
        <v>44.014231000000002</v>
      </c>
      <c r="IF35" s="89">
        <f t="shared" si="38"/>
        <v>44.657442000000003</v>
      </c>
      <c r="IG35" s="89">
        <f t="shared" si="38"/>
        <v>48.308141999999997</v>
      </c>
      <c r="IH35" s="89">
        <f t="shared" si="38"/>
        <v>65.336523999999997</v>
      </c>
      <c r="II35" s="89">
        <f t="shared" si="38"/>
        <v>61.047693000000002</v>
      </c>
      <c r="IJ35" s="89">
        <f t="shared" si="38"/>
        <v>50.172911999999997</v>
      </c>
      <c r="IK35" s="89">
        <f t="shared" si="38"/>
        <v>45.590460999999998</v>
      </c>
      <c r="IL35" s="89">
        <f t="shared" si="38"/>
        <v>47.659467999999997</v>
      </c>
      <c r="IM35" s="89">
        <f t="shared" si="38"/>
        <v>47.546337000000001</v>
      </c>
      <c r="IN35" s="89">
        <f t="shared" si="38"/>
        <v>59.909846000000002</v>
      </c>
      <c r="IO35" s="89">
        <f t="shared" si="38"/>
        <v>54.323486000000003</v>
      </c>
      <c r="IP35" s="89">
        <f t="shared" si="38"/>
        <v>46.266635999999998</v>
      </c>
      <c r="IQ35" s="89">
        <f t="shared" si="38"/>
        <v>44.971286999999997</v>
      </c>
      <c r="IR35" s="89">
        <f t="shared" si="38"/>
        <v>45.628489999999999</v>
      </c>
      <c r="IS35" s="89">
        <f t="shared" si="38"/>
        <v>49.359409999999997</v>
      </c>
      <c r="IT35" s="89">
        <f t="shared" si="38"/>
        <v>65.858605999999995</v>
      </c>
      <c r="IU35" s="89">
        <f t="shared" si="38"/>
        <v>61.535277000000001</v>
      </c>
      <c r="IV35" s="89">
        <f t="shared" si="38"/>
        <v>50.572431999999999</v>
      </c>
      <c r="IW35" s="89">
        <f t="shared" si="38"/>
        <v>45.953288999999998</v>
      </c>
      <c r="IX35" s="89">
        <f t="shared" si="38"/>
        <v>48.038697999999997</v>
      </c>
      <c r="IY35" s="89">
        <f t="shared" si="38"/>
        <v>47.924964000000003</v>
      </c>
      <c r="IZ35" s="89">
        <f t="shared" si="38"/>
        <v>60.388562999999998</v>
      </c>
      <c r="JA35" s="89">
        <f t="shared" si="38"/>
        <v>54.757116000000003</v>
      </c>
      <c r="JB35" s="89">
        <f t="shared" si="38"/>
        <v>46.634554000000001</v>
      </c>
      <c r="JC35" s="89">
        <f t="shared" si="38"/>
        <v>45.328667000000003</v>
      </c>
      <c r="JD35" s="89">
        <f t="shared" si="38"/>
        <v>45.991092000000002</v>
      </c>
      <c r="JE35" s="89">
        <f t="shared" si="38"/>
        <v>49.751941000000002</v>
      </c>
      <c r="JF35" s="89">
        <f t="shared" si="38"/>
        <v>67.549925000000002</v>
      </c>
      <c r="JG35" s="89">
        <f t="shared" si="38"/>
        <v>63.115254999999998</v>
      </c>
      <c r="JH35" s="89">
        <f t="shared" si="38"/>
        <v>51.869472999999999</v>
      </c>
      <c r="JI35" s="89">
        <f t="shared" si="38"/>
        <v>47.131644000000001</v>
      </c>
      <c r="JJ35" s="89">
        <f t="shared" si="38"/>
        <v>49.270339999999997</v>
      </c>
      <c r="JK35" s="89">
        <f t="shared" si="38"/>
        <v>49.154131999999997</v>
      </c>
      <c r="JL35" s="89">
        <f t="shared" si="38"/>
        <v>61.939307999999997</v>
      </c>
      <c r="JM35" s="89">
        <f t="shared" si="38"/>
        <v>56.162688000000003</v>
      </c>
      <c r="JN35" s="89">
        <f t="shared" si="38"/>
        <v>47.829937000000001</v>
      </c>
      <c r="JO35" s="89">
        <f t="shared" si="38"/>
        <v>46.490192</v>
      </c>
      <c r="JP35" s="89">
        <f t="shared" si="38"/>
        <v>47.169595000000001</v>
      </c>
      <c r="JQ35" s="89">
        <f t="shared" si="38"/>
        <v>51.027397000000001</v>
      </c>
      <c r="JR35" s="89">
        <f t="shared" si="38"/>
        <v>90.582370999999995</v>
      </c>
      <c r="JS35" s="89">
        <f t="shared" si="38"/>
        <v>84.898793999999995</v>
      </c>
      <c r="JT35" s="89">
        <f t="shared" si="38"/>
        <v>77.095866000000001</v>
      </c>
      <c r="JU35" s="89">
        <f t="shared" si="38"/>
        <v>74.443878999999995</v>
      </c>
      <c r="JV35" s="89">
        <f t="shared" si="38"/>
        <v>70.833888999999999</v>
      </c>
      <c r="JW35" s="89">
        <f t="shared" si="38"/>
        <v>70.755165000000005</v>
      </c>
      <c r="JX35" s="89">
        <f t="shared" si="38"/>
        <v>91.191418999999996</v>
      </c>
      <c r="JY35" s="89">
        <f t="shared" si="38"/>
        <v>100.35141900000001</v>
      </c>
      <c r="JZ35" s="89">
        <f t="shared" si="38"/>
        <v>92.091434000000007</v>
      </c>
      <c r="KA35" s="89">
        <f t="shared" si="38"/>
        <v>79.556220999999994</v>
      </c>
      <c r="KB35" s="89">
        <f t="shared" si="38"/>
        <v>86.085572999999997</v>
      </c>
      <c r="KC35" s="89">
        <f t="shared" si="38"/>
        <v>96.665923000000006</v>
      </c>
      <c r="KD35" s="89">
        <f t="shared" si="38"/>
        <v>94.762940999999998</v>
      </c>
      <c r="KE35" s="89">
        <f t="shared" si="38"/>
        <v>88.821613999999997</v>
      </c>
      <c r="KF35" s="89">
        <f t="shared" si="38"/>
        <v>80.681144000000003</v>
      </c>
      <c r="KG35" s="89">
        <f t="shared" si="38"/>
        <v>77.895404999999997</v>
      </c>
      <c r="KH35" s="89">
        <f t="shared" si="38"/>
        <v>74.135414999999995</v>
      </c>
      <c r="KI35" s="89">
        <f t="shared" ref="KI35:MT35" si="39">KI20</f>
        <v>74.047149000000005</v>
      </c>
      <c r="KJ35" s="89">
        <f t="shared" si="39"/>
        <v>95.398204000000007</v>
      </c>
      <c r="KK35" s="89">
        <f t="shared" si="39"/>
        <v>104.95819899999999</v>
      </c>
      <c r="KL35" s="89">
        <f t="shared" si="39"/>
        <v>96.348198999999994</v>
      </c>
      <c r="KM35" s="89">
        <f t="shared" si="39"/>
        <v>83.248137</v>
      </c>
      <c r="KN35" s="89">
        <f t="shared" si="39"/>
        <v>90.067284999999998</v>
      </c>
      <c r="KO35" s="89">
        <f t="shared" si="39"/>
        <v>101.114272</v>
      </c>
      <c r="KP35" s="89">
        <f t="shared" si="39"/>
        <v>99.129966999999994</v>
      </c>
      <c r="KQ35" s="89">
        <f t="shared" si="39"/>
        <v>92.920918</v>
      </c>
      <c r="KR35" s="89">
        <f t="shared" si="39"/>
        <v>84.422962999999996</v>
      </c>
      <c r="KS35" s="89">
        <f t="shared" si="39"/>
        <v>81.503613999999999</v>
      </c>
      <c r="KT35" s="89">
        <f t="shared" si="39"/>
        <v>77.583624</v>
      </c>
      <c r="KU35" s="89">
        <f t="shared" si="39"/>
        <v>77.485809000000003</v>
      </c>
      <c r="KV35" s="89">
        <f t="shared" si="39"/>
        <v>99.801347000000007</v>
      </c>
      <c r="KW35" s="89">
        <f t="shared" si="39"/>
        <v>109.781352</v>
      </c>
      <c r="KX35" s="89">
        <f t="shared" si="39"/>
        <v>100.781352</v>
      </c>
      <c r="KY35" s="89">
        <f t="shared" si="39"/>
        <v>87.106522999999996</v>
      </c>
      <c r="KZ35" s="89">
        <f t="shared" si="39"/>
        <v>94.225431999999998</v>
      </c>
      <c r="LA35" s="89">
        <f t="shared" si="39"/>
        <v>105.759007</v>
      </c>
      <c r="LB35" s="89">
        <f t="shared" si="39"/>
        <v>103.693347</v>
      </c>
      <c r="LC35" s="89">
        <f t="shared" si="39"/>
        <v>97.216632000000004</v>
      </c>
      <c r="LD35" s="89">
        <f t="shared" si="39"/>
        <v>88.331235000000007</v>
      </c>
      <c r="LE35" s="89">
        <f t="shared" si="39"/>
        <v>85.288430000000005</v>
      </c>
      <c r="LF35" s="89">
        <f t="shared" si="39"/>
        <v>81.178444999999996</v>
      </c>
      <c r="LG35" s="89">
        <f t="shared" si="39"/>
        <v>81.091081000000003</v>
      </c>
      <c r="LH35" s="89">
        <f t="shared" si="39"/>
        <v>104.40076999999999</v>
      </c>
      <c r="LI35" s="89">
        <f t="shared" si="39"/>
        <v>114.820775</v>
      </c>
      <c r="LJ35" s="89">
        <f t="shared" si="39"/>
        <v>105.43077</v>
      </c>
      <c r="LK35" s="89">
        <f t="shared" si="39"/>
        <v>91.141315000000006</v>
      </c>
      <c r="LL35" s="89">
        <f t="shared" si="39"/>
        <v>98.579992000000004</v>
      </c>
      <c r="LM35" s="89">
        <f t="shared" si="39"/>
        <v>110.62006599999999</v>
      </c>
      <c r="LN35" s="89">
        <f t="shared" si="39"/>
        <v>0</v>
      </c>
      <c r="LO35" s="89">
        <f t="shared" si="39"/>
        <v>0</v>
      </c>
      <c r="LP35" s="89">
        <f t="shared" si="39"/>
        <v>0</v>
      </c>
      <c r="LQ35" s="89">
        <f t="shared" si="39"/>
        <v>0</v>
      </c>
      <c r="LR35" s="89">
        <f t="shared" si="39"/>
        <v>0</v>
      </c>
      <c r="LS35" s="89">
        <f t="shared" si="39"/>
        <v>0</v>
      </c>
      <c r="LT35" s="89">
        <f t="shared" si="39"/>
        <v>0</v>
      </c>
      <c r="LU35" s="89">
        <f t="shared" si="39"/>
        <v>0</v>
      </c>
      <c r="LV35" s="89">
        <f t="shared" si="39"/>
        <v>0</v>
      </c>
      <c r="LW35" s="89">
        <f t="shared" si="39"/>
        <v>0</v>
      </c>
      <c r="LX35" s="89">
        <f t="shared" si="39"/>
        <v>0</v>
      </c>
      <c r="LY35" s="89">
        <f t="shared" si="39"/>
        <v>0</v>
      </c>
      <c r="LZ35" s="89">
        <f t="shared" si="39"/>
        <v>0</v>
      </c>
      <c r="MA35" s="89">
        <f t="shared" si="39"/>
        <v>0</v>
      </c>
      <c r="MB35" s="89">
        <f t="shared" si="39"/>
        <v>0</v>
      </c>
      <c r="MC35" s="89">
        <f t="shared" si="39"/>
        <v>0</v>
      </c>
      <c r="MD35" s="89">
        <f t="shared" si="39"/>
        <v>0</v>
      </c>
      <c r="ME35" s="89">
        <f t="shared" si="39"/>
        <v>0</v>
      </c>
      <c r="MF35" s="89">
        <f t="shared" si="39"/>
        <v>0</v>
      </c>
      <c r="MG35" s="89">
        <f t="shared" si="39"/>
        <v>0</v>
      </c>
      <c r="MH35" s="89">
        <f t="shared" si="39"/>
        <v>0</v>
      </c>
      <c r="MI35" s="89">
        <f t="shared" si="39"/>
        <v>0</v>
      </c>
      <c r="MJ35" s="89">
        <f t="shared" si="39"/>
        <v>0</v>
      </c>
      <c r="MK35" s="89">
        <f t="shared" si="39"/>
        <v>0</v>
      </c>
      <c r="ML35" s="89">
        <f t="shared" si="39"/>
        <v>0</v>
      </c>
      <c r="MM35" s="89">
        <f t="shared" si="39"/>
        <v>0</v>
      </c>
      <c r="MN35" s="89">
        <f t="shared" si="39"/>
        <v>0</v>
      </c>
      <c r="MO35" s="89">
        <f t="shared" si="39"/>
        <v>0</v>
      </c>
      <c r="MP35" s="89">
        <f t="shared" si="39"/>
        <v>0</v>
      </c>
      <c r="MQ35" s="89">
        <f t="shared" si="39"/>
        <v>0</v>
      </c>
      <c r="MR35" s="89">
        <f t="shared" si="39"/>
        <v>0</v>
      </c>
      <c r="MS35" s="89">
        <f t="shared" si="39"/>
        <v>0</v>
      </c>
      <c r="MT35" s="89">
        <f t="shared" si="39"/>
        <v>0</v>
      </c>
      <c r="MU35" s="89">
        <f t="shared" ref="MU35:PF35" si="40">MU20</f>
        <v>0</v>
      </c>
      <c r="MV35" s="89">
        <f t="shared" si="40"/>
        <v>0</v>
      </c>
      <c r="MW35" s="89">
        <f t="shared" si="40"/>
        <v>0</v>
      </c>
      <c r="MX35" s="89"/>
      <c r="MY35" s="89">
        <f t="shared" si="40"/>
        <v>0</v>
      </c>
      <c r="MZ35" s="89">
        <f t="shared" si="40"/>
        <v>0</v>
      </c>
      <c r="NA35" s="89">
        <f t="shared" si="40"/>
        <v>0</v>
      </c>
      <c r="NB35" s="89">
        <f t="shared" si="40"/>
        <v>0</v>
      </c>
      <c r="NC35" s="89">
        <f t="shared" si="40"/>
        <v>0</v>
      </c>
      <c r="ND35" s="89">
        <f t="shared" si="40"/>
        <v>0</v>
      </c>
      <c r="NE35" s="89">
        <f t="shared" si="40"/>
        <v>0</v>
      </c>
      <c r="NF35" s="89">
        <f t="shared" si="40"/>
        <v>0</v>
      </c>
      <c r="NG35" s="89">
        <f t="shared" si="40"/>
        <v>0</v>
      </c>
      <c r="NH35" s="89">
        <f t="shared" si="40"/>
        <v>0</v>
      </c>
      <c r="NI35" s="89">
        <f t="shared" si="40"/>
        <v>0</v>
      </c>
      <c r="NJ35" s="89">
        <f t="shared" si="40"/>
        <v>0</v>
      </c>
      <c r="NK35" s="89">
        <f t="shared" si="40"/>
        <v>0</v>
      </c>
      <c r="NL35" s="89">
        <f t="shared" si="40"/>
        <v>0</v>
      </c>
      <c r="NM35" s="89">
        <f t="shared" si="40"/>
        <v>0</v>
      </c>
      <c r="NN35" s="89">
        <f t="shared" si="40"/>
        <v>0</v>
      </c>
      <c r="NO35" s="89">
        <f t="shared" si="40"/>
        <v>0</v>
      </c>
      <c r="NP35" s="89">
        <f t="shared" si="40"/>
        <v>0</v>
      </c>
      <c r="NQ35" s="89">
        <f t="shared" si="40"/>
        <v>0</v>
      </c>
      <c r="NR35" s="89">
        <f t="shared" si="40"/>
        <v>0</v>
      </c>
      <c r="NS35" s="89">
        <f t="shared" si="40"/>
        <v>0</v>
      </c>
      <c r="NT35" s="89">
        <f t="shared" si="40"/>
        <v>0</v>
      </c>
      <c r="NU35" s="89">
        <f t="shared" si="40"/>
        <v>0</v>
      </c>
      <c r="NV35" s="89">
        <f t="shared" si="40"/>
        <v>20.552735999999999</v>
      </c>
      <c r="NW35" s="89">
        <f t="shared" si="40"/>
        <v>19.802802</v>
      </c>
      <c r="NX35" s="89">
        <f t="shared" si="40"/>
        <v>16.915109999999999</v>
      </c>
      <c r="NY35" s="89">
        <f t="shared" si="40"/>
        <v>14.651099</v>
      </c>
      <c r="NZ35" s="89">
        <f t="shared" si="40"/>
        <v>10.851115</v>
      </c>
      <c r="OA35" s="89">
        <f t="shared" si="40"/>
        <v>9.9048680000000004</v>
      </c>
      <c r="OB35" s="89">
        <f t="shared" si="40"/>
        <v>15.308795</v>
      </c>
      <c r="OC35" s="89">
        <f t="shared" si="40"/>
        <v>19.20881</v>
      </c>
      <c r="OD35" s="89">
        <f t="shared" si="40"/>
        <v>18.958442000000002</v>
      </c>
      <c r="OE35" s="89">
        <f t="shared" si="40"/>
        <v>18.697526</v>
      </c>
      <c r="OF35" s="89">
        <f t="shared" si="40"/>
        <v>19.593558000000002</v>
      </c>
      <c r="OG35" s="89">
        <f t="shared" si="40"/>
        <v>23.269803</v>
      </c>
      <c r="OH35" s="89">
        <f t="shared" si="40"/>
        <v>25.621449999999999</v>
      </c>
      <c r="OI35" s="89">
        <f t="shared" si="40"/>
        <v>23.226291</v>
      </c>
      <c r="OJ35" s="89">
        <f t="shared" si="40"/>
        <v>18.827801000000001</v>
      </c>
      <c r="OK35" s="89">
        <f t="shared" si="40"/>
        <v>18.118040000000001</v>
      </c>
      <c r="OL35" s="89">
        <f t="shared" si="40"/>
        <v>14.639804</v>
      </c>
      <c r="OM35" s="89">
        <f t="shared" si="40"/>
        <v>16.522957999999999</v>
      </c>
      <c r="ON35" s="89">
        <f t="shared" si="40"/>
        <v>16.939159</v>
      </c>
      <c r="OO35" s="89">
        <f t="shared" si="40"/>
        <v>16.569841</v>
      </c>
      <c r="OP35" s="89">
        <f t="shared" si="40"/>
        <v>15.856063000000001</v>
      </c>
      <c r="OQ35" s="89">
        <f t="shared" si="40"/>
        <v>16.186540999999998</v>
      </c>
      <c r="OR35" s="89">
        <f t="shared" si="40"/>
        <v>16.533687</v>
      </c>
      <c r="OS35" s="89">
        <f t="shared" si="40"/>
        <v>17.898958</v>
      </c>
      <c r="OT35" s="89">
        <f t="shared" si="40"/>
        <v>28.043051999999999</v>
      </c>
      <c r="OU35" s="89">
        <f t="shared" si="40"/>
        <v>25.403352000000002</v>
      </c>
      <c r="OV35" s="89">
        <f t="shared" si="40"/>
        <v>20.593126999999999</v>
      </c>
      <c r="OW35" s="89">
        <f t="shared" si="40"/>
        <v>19.804386999999998</v>
      </c>
      <c r="OX35" s="89">
        <f t="shared" si="40"/>
        <v>15.996869999999999</v>
      </c>
      <c r="OY35" s="89">
        <f t="shared" si="40"/>
        <v>18.053933000000001</v>
      </c>
      <c r="OZ35" s="89">
        <f t="shared" si="40"/>
        <v>18.513500000000001</v>
      </c>
      <c r="PA35" s="89">
        <f t="shared" si="40"/>
        <v>18.098877000000002</v>
      </c>
      <c r="PB35" s="89">
        <f t="shared" si="40"/>
        <v>17.355775999999999</v>
      </c>
      <c r="PC35" s="89">
        <f t="shared" si="40"/>
        <v>17.692993000000001</v>
      </c>
      <c r="PD35" s="89">
        <f t="shared" si="40"/>
        <v>18.069884999999999</v>
      </c>
      <c r="PE35" s="89">
        <f t="shared" si="40"/>
        <v>19.572566999999999</v>
      </c>
      <c r="PF35" s="89">
        <f t="shared" si="40"/>
        <v>30.551169000000002</v>
      </c>
      <c r="PG35" s="89">
        <f t="shared" ref="PG35:RR35" si="41">PG20</f>
        <v>27.669943</v>
      </c>
      <c r="PH35" s="89">
        <f t="shared" si="41"/>
        <v>22.436385000000001</v>
      </c>
      <c r="PI35" s="89">
        <f t="shared" si="41"/>
        <v>21.575282999999999</v>
      </c>
      <c r="PJ35" s="89">
        <f t="shared" si="41"/>
        <v>17.4499</v>
      </c>
      <c r="PK35" s="89">
        <f t="shared" si="41"/>
        <v>19.702531</v>
      </c>
      <c r="PL35" s="89">
        <f t="shared" si="41"/>
        <v>20.171557</v>
      </c>
      <c r="PM35" s="89">
        <f t="shared" si="41"/>
        <v>19.728489</v>
      </c>
      <c r="PN35" s="89">
        <f t="shared" si="41"/>
        <v>18.907914000000002</v>
      </c>
      <c r="PO35" s="89">
        <f t="shared" si="41"/>
        <v>19.269022</v>
      </c>
      <c r="PP35" s="89">
        <f t="shared" si="41"/>
        <v>19.678374999999999</v>
      </c>
      <c r="PQ35" s="89">
        <f t="shared" si="41"/>
        <v>21.320512999999998</v>
      </c>
      <c r="PR35" s="89">
        <f t="shared" si="41"/>
        <v>32.070737000000001</v>
      </c>
      <c r="PS35" s="89">
        <f t="shared" si="41"/>
        <v>29.035734999999999</v>
      </c>
      <c r="PT35" s="89">
        <f t="shared" si="41"/>
        <v>23.545769</v>
      </c>
      <c r="PU35" s="89">
        <f t="shared" si="41"/>
        <v>22.647673999999999</v>
      </c>
      <c r="PV35" s="89">
        <f t="shared" si="41"/>
        <v>18.324712999999999</v>
      </c>
      <c r="PW35" s="89">
        <f t="shared" si="41"/>
        <v>20.675933000000001</v>
      </c>
      <c r="PX35" s="89">
        <f t="shared" si="41"/>
        <v>21.176234999999998</v>
      </c>
      <c r="PY35" s="89">
        <f t="shared" si="41"/>
        <v>20.697196999999999</v>
      </c>
      <c r="PZ35" s="89">
        <f t="shared" si="41"/>
        <v>19.854664</v>
      </c>
      <c r="QA35" s="89">
        <f t="shared" si="41"/>
        <v>20.224222999999999</v>
      </c>
      <c r="QB35" s="89">
        <f t="shared" si="41"/>
        <v>20.627286000000002</v>
      </c>
      <c r="QC35" s="89">
        <f t="shared" si="41"/>
        <v>22.363527999999999</v>
      </c>
      <c r="QD35" s="89">
        <f t="shared" si="41"/>
        <v>33.206937000000003</v>
      </c>
      <c r="QE35" s="89">
        <f t="shared" si="41"/>
        <v>30.070844999999998</v>
      </c>
      <c r="QF35" s="89">
        <f t="shared" si="41"/>
        <v>24.391441</v>
      </c>
      <c r="QG35" s="89">
        <f t="shared" si="41"/>
        <v>23.455072999999999</v>
      </c>
      <c r="QH35" s="89">
        <f t="shared" si="41"/>
        <v>18.981767000000001</v>
      </c>
      <c r="QI35" s="89">
        <f t="shared" si="41"/>
        <v>21.414745</v>
      </c>
      <c r="QJ35" s="89">
        <f t="shared" si="41"/>
        <v>21.921665999999998</v>
      </c>
      <c r="QK35" s="89">
        <f t="shared" si="41"/>
        <v>21.444289999999999</v>
      </c>
      <c r="QL35" s="89">
        <f t="shared" si="41"/>
        <v>20.562994</v>
      </c>
      <c r="QM35" s="89">
        <f t="shared" si="41"/>
        <v>20.952596</v>
      </c>
      <c r="QN35" s="89">
        <f t="shared" si="41"/>
        <v>21.363931000000001</v>
      </c>
      <c r="QO35" s="89">
        <f t="shared" si="41"/>
        <v>23.169664999999998</v>
      </c>
      <c r="QP35" s="89">
        <f t="shared" si="41"/>
        <v>35.259537999999999</v>
      </c>
      <c r="QQ35" s="89">
        <f t="shared" si="41"/>
        <v>31.932604000000001</v>
      </c>
      <c r="QR35" s="89">
        <f t="shared" si="41"/>
        <v>25.893522000000001</v>
      </c>
      <c r="QS35" s="89">
        <f t="shared" si="41"/>
        <v>24.898575999999998</v>
      </c>
      <c r="QT35" s="89">
        <f t="shared" si="41"/>
        <v>20.144722000000002</v>
      </c>
      <c r="QU35" s="89">
        <f t="shared" si="41"/>
        <v>22.729075999999999</v>
      </c>
      <c r="QV35" s="89">
        <f t="shared" si="41"/>
        <v>23.273828000000002</v>
      </c>
      <c r="QW35" s="89">
        <f t="shared" si="41"/>
        <v>22.757318999999999</v>
      </c>
      <c r="QX35" s="89">
        <f t="shared" si="41"/>
        <v>21.827106000000001</v>
      </c>
      <c r="QY35" s="89">
        <f t="shared" si="41"/>
        <v>22.236563</v>
      </c>
      <c r="QZ35" s="89">
        <f t="shared" si="41"/>
        <v>22.676486000000001</v>
      </c>
      <c r="RA35" s="89">
        <f t="shared" si="41"/>
        <v>24.591743999999998</v>
      </c>
      <c r="RB35" s="89">
        <f t="shared" si="41"/>
        <v>36.857180999999997</v>
      </c>
      <c r="RC35" s="89">
        <f t="shared" si="41"/>
        <v>33.380428999999999</v>
      </c>
      <c r="RD35" s="89">
        <f t="shared" si="41"/>
        <v>27.061192999999999</v>
      </c>
      <c r="RE35" s="89">
        <f t="shared" si="41"/>
        <v>26.026312999999998</v>
      </c>
      <c r="RF35" s="89">
        <f t="shared" si="41"/>
        <v>21.052357000000001</v>
      </c>
      <c r="RG35" s="89">
        <f t="shared" si="41"/>
        <v>23.756606000000001</v>
      </c>
      <c r="RH35" s="89">
        <f t="shared" si="41"/>
        <v>24.331751000000001</v>
      </c>
      <c r="RI35" s="89">
        <f t="shared" si="41"/>
        <v>23.784904000000001</v>
      </c>
      <c r="RJ35" s="89">
        <f t="shared" si="41"/>
        <v>22.804231999999999</v>
      </c>
      <c r="RK35" s="89">
        <f t="shared" si="41"/>
        <v>23.233885000000001</v>
      </c>
      <c r="RL35" s="89">
        <f t="shared" si="41"/>
        <v>23.704436999999999</v>
      </c>
      <c r="RM35" s="89">
        <f t="shared" si="41"/>
        <v>25.699555</v>
      </c>
      <c r="RN35" s="89">
        <f t="shared" si="41"/>
        <v>38.609102999999998</v>
      </c>
      <c r="RO35" s="89">
        <f t="shared" si="41"/>
        <v>34.962242000000003</v>
      </c>
      <c r="RP35" s="89">
        <f t="shared" si="41"/>
        <v>28.343093</v>
      </c>
      <c r="RQ35" s="89">
        <f t="shared" si="41"/>
        <v>27.258320000000001</v>
      </c>
      <c r="RR35" s="89">
        <f t="shared" si="41"/>
        <v>22.044119999999999</v>
      </c>
      <c r="RS35" s="89">
        <f t="shared" ref="RS35:UD35" si="42">RS20</f>
        <v>24.878920999999998</v>
      </c>
      <c r="RT35" s="89">
        <f t="shared" si="42"/>
        <v>25.473368000000001</v>
      </c>
      <c r="RU35" s="89">
        <f t="shared" si="42"/>
        <v>24.907019999999999</v>
      </c>
      <c r="RV35" s="89">
        <f t="shared" si="42"/>
        <v>23.886606</v>
      </c>
      <c r="RW35" s="89">
        <f t="shared" si="42"/>
        <v>24.336079999999999</v>
      </c>
      <c r="RX35" s="89">
        <f t="shared" si="42"/>
        <v>24.8263</v>
      </c>
      <c r="RY35" s="89">
        <f t="shared" si="42"/>
        <v>26.921427000000001</v>
      </c>
      <c r="RZ35" s="89">
        <f t="shared" si="42"/>
        <v>39.326504</v>
      </c>
      <c r="SA35" s="89">
        <f t="shared" si="42"/>
        <v>35.610452000000002</v>
      </c>
      <c r="SB35" s="89">
        <f t="shared" si="42"/>
        <v>28.860906</v>
      </c>
      <c r="SC35" s="89">
        <f t="shared" si="42"/>
        <v>27.754701000000001</v>
      </c>
      <c r="SD35" s="89">
        <f t="shared" si="42"/>
        <v>22.441046</v>
      </c>
      <c r="SE35" s="89">
        <f t="shared" si="42"/>
        <v>25.324209</v>
      </c>
      <c r="SF35" s="89">
        <f t="shared" si="42"/>
        <v>25.941265999999999</v>
      </c>
      <c r="SG35" s="89">
        <f t="shared" si="42"/>
        <v>25.363928000000001</v>
      </c>
      <c r="SH35" s="89">
        <f t="shared" si="42"/>
        <v>24.312469</v>
      </c>
      <c r="SI35" s="89">
        <f t="shared" si="42"/>
        <v>24.771939</v>
      </c>
      <c r="SJ35" s="89">
        <f t="shared" si="42"/>
        <v>25.273492999999998</v>
      </c>
      <c r="SK35" s="89">
        <f t="shared" si="42"/>
        <v>27.409106000000001</v>
      </c>
      <c r="SL35" s="89">
        <f t="shared" si="42"/>
        <v>39.309466999999998</v>
      </c>
      <c r="SM35" s="89">
        <f t="shared" si="42"/>
        <v>35.594678000000002</v>
      </c>
      <c r="SN35" s="89">
        <f t="shared" si="42"/>
        <v>28.844577999999998</v>
      </c>
      <c r="SO35" s="89">
        <f t="shared" si="42"/>
        <v>27.736440000000002</v>
      </c>
      <c r="SP35" s="89">
        <f t="shared" si="42"/>
        <v>22.423524</v>
      </c>
      <c r="SQ35" s="89">
        <f t="shared" si="42"/>
        <v>25.30461</v>
      </c>
      <c r="SR35" s="89">
        <f t="shared" si="42"/>
        <v>25.924923</v>
      </c>
      <c r="SS35" s="89">
        <f t="shared" si="42"/>
        <v>25.346126999999999</v>
      </c>
      <c r="ST35" s="89">
        <f t="shared" si="42"/>
        <v>24.293151000000002</v>
      </c>
      <c r="SU35" s="89">
        <f t="shared" si="42"/>
        <v>24.752801000000002</v>
      </c>
      <c r="SV35" s="89">
        <f t="shared" si="42"/>
        <v>25.256029000000002</v>
      </c>
      <c r="SW35" s="89">
        <f t="shared" si="42"/>
        <v>27.392348999999999</v>
      </c>
      <c r="SX35" s="89">
        <f t="shared" si="42"/>
        <v>39.707228000000001</v>
      </c>
      <c r="SY35" s="89">
        <f t="shared" si="42"/>
        <v>35.963335999999998</v>
      </c>
      <c r="SZ35" s="89">
        <f t="shared" si="42"/>
        <v>29.132885000000002</v>
      </c>
      <c r="TA35" s="89">
        <f t="shared" si="42"/>
        <v>28.013349999999999</v>
      </c>
      <c r="TB35" s="89">
        <f t="shared" si="42"/>
        <v>22.640668000000002</v>
      </c>
      <c r="TC35" s="89">
        <f t="shared" si="42"/>
        <v>25.560594999999999</v>
      </c>
      <c r="TD35" s="89">
        <f t="shared" si="42"/>
        <v>26.183201</v>
      </c>
      <c r="TE35" s="89">
        <f t="shared" si="42"/>
        <v>25.593274000000001</v>
      </c>
      <c r="TF35" s="89">
        <f t="shared" si="42"/>
        <v>24.539718000000001</v>
      </c>
      <c r="TG35" s="89">
        <f t="shared" si="42"/>
        <v>24.999238999999999</v>
      </c>
      <c r="TH35" s="89">
        <f t="shared" si="42"/>
        <v>25.513722999999999</v>
      </c>
      <c r="TI35" s="89">
        <f t="shared" si="42"/>
        <v>27.670389</v>
      </c>
      <c r="TJ35" s="89">
        <f t="shared" si="42"/>
        <v>40.126651000000003</v>
      </c>
      <c r="TK35" s="89">
        <f t="shared" si="42"/>
        <v>36.34348</v>
      </c>
      <c r="TL35" s="89">
        <f t="shared" si="42"/>
        <v>29.442744999999999</v>
      </c>
      <c r="TM35" s="89">
        <f t="shared" si="42"/>
        <v>28.301946999999998</v>
      </c>
      <c r="TN35" s="89">
        <f t="shared" si="42"/>
        <v>22.879739000000001</v>
      </c>
      <c r="TO35" s="89">
        <f t="shared" si="42"/>
        <v>25.818339000000002</v>
      </c>
      <c r="TP35" s="89">
        <f t="shared" si="42"/>
        <v>26.463101999999999</v>
      </c>
      <c r="TQ35" s="89">
        <f t="shared" si="42"/>
        <v>25.862096999999999</v>
      </c>
      <c r="TR35" s="89">
        <f t="shared" si="42"/>
        <v>24.787787999999999</v>
      </c>
      <c r="TS35" s="89">
        <f t="shared" si="42"/>
        <v>25.257338000000001</v>
      </c>
      <c r="TT35" s="89">
        <f t="shared" si="42"/>
        <v>25.772901000000001</v>
      </c>
      <c r="TU35" s="89">
        <f t="shared" si="42"/>
        <v>27.960069000000001</v>
      </c>
      <c r="TV35" s="89">
        <f t="shared" si="42"/>
        <v>40.802160000000001</v>
      </c>
      <c r="TW35" s="89">
        <f t="shared" si="42"/>
        <v>36.949240000000003</v>
      </c>
      <c r="TX35" s="89">
        <f t="shared" si="42"/>
        <v>29.928387000000001</v>
      </c>
      <c r="TY35" s="89">
        <f t="shared" si="42"/>
        <v>28.777121999999999</v>
      </c>
      <c r="TZ35" s="89">
        <f t="shared" si="42"/>
        <v>23.255096999999999</v>
      </c>
      <c r="UA35" s="89">
        <f t="shared" si="42"/>
        <v>26.243019</v>
      </c>
      <c r="UB35" s="89">
        <f t="shared" si="42"/>
        <v>26.898754</v>
      </c>
      <c r="UC35" s="89">
        <f t="shared" si="42"/>
        <v>26.287510000000001</v>
      </c>
      <c r="UD35" s="89">
        <f t="shared" si="42"/>
        <v>25.192599999999999</v>
      </c>
      <c r="UE35" s="89">
        <f t="shared" ref="UE35:WP35" si="43">UE20</f>
        <v>25.672235000000001</v>
      </c>
      <c r="UF35" s="89">
        <f t="shared" si="43"/>
        <v>26.198253000000001</v>
      </c>
      <c r="UG35" s="89">
        <f t="shared" si="43"/>
        <v>28.425643999999998</v>
      </c>
      <c r="UH35" s="89">
        <f t="shared" si="43"/>
        <v>41.847011999999999</v>
      </c>
      <c r="UI35" s="89">
        <f t="shared" si="43"/>
        <v>37.884331000000003</v>
      </c>
      <c r="UJ35" s="89">
        <f t="shared" si="43"/>
        <v>30.693508000000001</v>
      </c>
      <c r="UK35" s="89">
        <f t="shared" si="43"/>
        <v>29.501477999999999</v>
      </c>
      <c r="UL35" s="89">
        <f t="shared" si="43"/>
        <v>23.839627</v>
      </c>
      <c r="UM35" s="89">
        <f t="shared" si="43"/>
        <v>26.907088000000002</v>
      </c>
      <c r="UN35" s="89">
        <f t="shared" si="43"/>
        <v>27.583797000000001</v>
      </c>
      <c r="UO35" s="89">
        <f t="shared" si="43"/>
        <v>26.952002</v>
      </c>
      <c r="UP35" s="89">
        <f t="shared" si="43"/>
        <v>25.8369</v>
      </c>
      <c r="UQ35" s="89">
        <f t="shared" si="43"/>
        <v>26.326633000000001</v>
      </c>
      <c r="UR35" s="89">
        <f t="shared" si="43"/>
        <v>26.862967000000001</v>
      </c>
      <c r="US35" s="89">
        <f t="shared" si="43"/>
        <v>29.140450999999999</v>
      </c>
      <c r="UT35" s="89">
        <f t="shared" si="43"/>
        <v>43.724682000000001</v>
      </c>
      <c r="UU35" s="89">
        <f t="shared" si="43"/>
        <v>39.591586</v>
      </c>
      <c r="UV35" s="89">
        <f t="shared" si="43"/>
        <v>32.070810999999999</v>
      </c>
      <c r="UW35" s="89">
        <f t="shared" si="43"/>
        <v>30.829836</v>
      </c>
      <c r="UX35" s="89">
        <f t="shared" si="43"/>
        <v>24.907651999999999</v>
      </c>
      <c r="UY35" s="89">
        <f t="shared" si="43"/>
        <v>28.116002999999999</v>
      </c>
      <c r="UZ35" s="89">
        <f t="shared" si="43"/>
        <v>28.821155000000001</v>
      </c>
      <c r="VA35" s="89">
        <f t="shared" si="43"/>
        <v>28.160024</v>
      </c>
      <c r="VB35" s="89">
        <f t="shared" si="43"/>
        <v>26.995441</v>
      </c>
      <c r="VC35" s="89">
        <f t="shared" si="43"/>
        <v>27.505123999999999</v>
      </c>
      <c r="VD35" s="89">
        <f t="shared" si="43"/>
        <v>28.070851999999999</v>
      </c>
      <c r="VE35" s="89">
        <f t="shared" si="43"/>
        <v>30.458189999999998</v>
      </c>
      <c r="VF35" s="89">
        <f t="shared" si="43"/>
        <v>45.113702000000004</v>
      </c>
      <c r="VG35" s="89">
        <f t="shared" si="43"/>
        <v>40.849946000000003</v>
      </c>
      <c r="VH35" s="89">
        <f t="shared" si="43"/>
        <v>33.089512999999997</v>
      </c>
      <c r="VI35" s="89">
        <f t="shared" si="43"/>
        <v>31.809460999999999</v>
      </c>
      <c r="VJ35" s="89">
        <f t="shared" si="43"/>
        <v>25.697063</v>
      </c>
      <c r="VK35" s="89">
        <f t="shared" si="43"/>
        <v>29.006471999999999</v>
      </c>
      <c r="VL35" s="89">
        <f t="shared" si="43"/>
        <v>29.739851000000002</v>
      </c>
      <c r="VM35" s="89">
        <f t="shared" si="43"/>
        <v>29.059474000000002</v>
      </c>
      <c r="VN35" s="89">
        <f t="shared" si="43"/>
        <v>27.845534000000001</v>
      </c>
      <c r="VO35" s="89">
        <f t="shared" si="43"/>
        <v>28.375297</v>
      </c>
      <c r="VP35" s="89">
        <f t="shared" si="43"/>
        <v>28.960003</v>
      </c>
      <c r="VQ35" s="89">
        <f t="shared" si="43"/>
        <v>31.416881</v>
      </c>
      <c r="VR35" s="89">
        <f t="shared" si="43"/>
        <v>46.519516000000003</v>
      </c>
      <c r="VS35" s="89">
        <f t="shared" si="43"/>
        <v>42.125332</v>
      </c>
      <c r="VT35" s="89">
        <f t="shared" si="43"/>
        <v>34.125089000000003</v>
      </c>
      <c r="VU35" s="89">
        <f t="shared" si="43"/>
        <v>32.795707999999998</v>
      </c>
      <c r="VV35" s="89">
        <f t="shared" si="43"/>
        <v>26.503055</v>
      </c>
      <c r="VW35" s="89">
        <f t="shared" si="43"/>
        <v>29.913177000000001</v>
      </c>
      <c r="VX35" s="89">
        <f t="shared" si="43"/>
        <v>30.665437000000001</v>
      </c>
      <c r="VY35" s="89">
        <f t="shared" si="43"/>
        <v>29.965577</v>
      </c>
      <c r="VZ35" s="89">
        <f t="shared" si="43"/>
        <v>28.712102999999999</v>
      </c>
      <c r="WA35" s="89">
        <f t="shared" si="43"/>
        <v>29.261842999999999</v>
      </c>
      <c r="WB35" s="89">
        <f t="shared" si="43"/>
        <v>29.865957000000002</v>
      </c>
      <c r="WC35" s="89">
        <f t="shared" si="43"/>
        <v>32.402709999999999</v>
      </c>
      <c r="WD35" s="89">
        <f t="shared" si="43"/>
        <v>47.534613999999998</v>
      </c>
      <c r="WE35" s="89">
        <f t="shared" si="43"/>
        <v>43.040813</v>
      </c>
      <c r="WF35" s="89">
        <f t="shared" si="43"/>
        <v>34.860379000000002</v>
      </c>
      <c r="WG35" s="89">
        <f t="shared" si="43"/>
        <v>33.510478999999997</v>
      </c>
      <c r="WH35" s="89">
        <f t="shared" si="43"/>
        <v>27.067979999999999</v>
      </c>
      <c r="WI35" s="89">
        <f t="shared" si="43"/>
        <v>30.557516</v>
      </c>
      <c r="WJ35" s="89">
        <f t="shared" si="43"/>
        <v>31.320702000000001</v>
      </c>
      <c r="WK35" s="89">
        <f t="shared" si="43"/>
        <v>30.610534000000001</v>
      </c>
      <c r="WL35" s="89">
        <f t="shared" si="43"/>
        <v>29.336665</v>
      </c>
      <c r="WM35" s="89">
        <f t="shared" si="43"/>
        <v>29.896321</v>
      </c>
      <c r="WN35" s="89">
        <f t="shared" si="43"/>
        <v>30.510960000000001</v>
      </c>
      <c r="WO35" s="89">
        <f t="shared" si="43"/>
        <v>33.097844000000002</v>
      </c>
      <c r="WP35" s="89">
        <f t="shared" si="43"/>
        <v>47.912309</v>
      </c>
      <c r="WQ35" s="89">
        <f t="shared" ref="WQ35:ZB35" si="44">WQ20</f>
        <v>43.388731999999997</v>
      </c>
      <c r="WR35" s="89">
        <f t="shared" si="44"/>
        <v>35.138196000000001</v>
      </c>
      <c r="WS35" s="89">
        <f t="shared" si="44"/>
        <v>33.767944999999997</v>
      </c>
      <c r="WT35" s="89">
        <f t="shared" si="44"/>
        <v>27.285549</v>
      </c>
      <c r="WU35" s="89">
        <f t="shared" si="44"/>
        <v>30.794805</v>
      </c>
      <c r="WV35" s="89">
        <f t="shared" si="44"/>
        <v>31.568507</v>
      </c>
      <c r="WW35" s="89">
        <f t="shared" si="44"/>
        <v>30.848026000000001</v>
      </c>
      <c r="WX35" s="89">
        <f t="shared" si="44"/>
        <v>29.563946999999999</v>
      </c>
      <c r="WY35" s="89">
        <f t="shared" si="44"/>
        <v>30.123661999999999</v>
      </c>
      <c r="WZ35" s="89">
        <f t="shared" si="44"/>
        <v>30.748649</v>
      </c>
      <c r="XA35" s="89">
        <f t="shared" si="44"/>
        <v>33.365603999999998</v>
      </c>
      <c r="XB35" s="89">
        <f t="shared" si="44"/>
        <v>49.144758000000003</v>
      </c>
      <c r="XC35" s="89">
        <f t="shared" si="44"/>
        <v>44.500970000000002</v>
      </c>
      <c r="XD35" s="89">
        <f t="shared" si="44"/>
        <v>36.040548999999999</v>
      </c>
      <c r="XE35" s="89">
        <f t="shared" si="44"/>
        <v>34.630572000000001</v>
      </c>
      <c r="XF35" s="89">
        <f t="shared" si="44"/>
        <v>27.978100999999999</v>
      </c>
      <c r="XG35" s="89">
        <f t="shared" si="44"/>
        <v>31.577442000000001</v>
      </c>
      <c r="XH35" s="89">
        <f t="shared" si="44"/>
        <v>32.380851999999997</v>
      </c>
      <c r="XI35" s="89">
        <f t="shared" si="44"/>
        <v>31.640609000000001</v>
      </c>
      <c r="XJ35" s="89">
        <f t="shared" si="44"/>
        <v>30.316756999999999</v>
      </c>
      <c r="XK35" s="89">
        <f t="shared" si="44"/>
        <v>30.896360000000001</v>
      </c>
      <c r="XL35" s="89">
        <f t="shared" si="44"/>
        <v>31.530972999999999</v>
      </c>
      <c r="XM35" s="89">
        <f t="shared" si="44"/>
        <v>34.217927000000003</v>
      </c>
      <c r="XN35" s="89">
        <f t="shared" si="44"/>
        <v>80.875372999999996</v>
      </c>
      <c r="XO35" s="89">
        <f t="shared" si="44"/>
        <v>77.26052</v>
      </c>
      <c r="XP35" s="89">
        <f t="shared" si="44"/>
        <v>70.235763000000006</v>
      </c>
      <c r="XQ35" s="89">
        <f t="shared" si="44"/>
        <v>60.653134000000001</v>
      </c>
      <c r="XR35" s="89">
        <f t="shared" si="44"/>
        <v>50.083163999999996</v>
      </c>
      <c r="XS35" s="89">
        <f t="shared" si="44"/>
        <v>45.784818000000001</v>
      </c>
      <c r="XT35" s="89">
        <f t="shared" si="44"/>
        <v>58.338679999999997</v>
      </c>
      <c r="XU35" s="89">
        <f t="shared" si="44"/>
        <v>71.62867</v>
      </c>
      <c r="XV35" s="89">
        <f t="shared" si="44"/>
        <v>69.968412999999998</v>
      </c>
      <c r="XW35" s="89">
        <f t="shared" si="44"/>
        <v>70.743313000000001</v>
      </c>
      <c r="XX35" s="89">
        <f t="shared" si="44"/>
        <v>75.797196</v>
      </c>
      <c r="XY35" s="89">
        <f t="shared" si="44"/>
        <v>83.781101000000007</v>
      </c>
      <c r="XZ35" s="89">
        <f t="shared" si="44"/>
        <v>84.612702999999996</v>
      </c>
      <c r="YA35" s="89">
        <f t="shared" si="44"/>
        <v>80.839675999999997</v>
      </c>
      <c r="YB35" s="89">
        <f t="shared" si="44"/>
        <v>73.507231000000004</v>
      </c>
      <c r="YC35" s="89">
        <f t="shared" si="44"/>
        <v>63.477240000000002</v>
      </c>
      <c r="YD35" s="89">
        <f t="shared" si="44"/>
        <v>52.447280999999997</v>
      </c>
      <c r="YE35" s="89">
        <f t="shared" si="44"/>
        <v>47.959164999999999</v>
      </c>
      <c r="YF35" s="89">
        <f t="shared" si="44"/>
        <v>61.079672000000002</v>
      </c>
      <c r="YG35" s="89">
        <f t="shared" si="44"/>
        <v>74.959666999999996</v>
      </c>
      <c r="YH35" s="89">
        <f t="shared" si="44"/>
        <v>73.219393999999994</v>
      </c>
      <c r="YI35" s="89">
        <f t="shared" si="44"/>
        <v>74.042513</v>
      </c>
      <c r="YJ35" s="89">
        <f t="shared" si="44"/>
        <v>79.316253000000003</v>
      </c>
      <c r="YK35" s="89">
        <f t="shared" si="44"/>
        <v>87.653037999999995</v>
      </c>
      <c r="YL35" s="89">
        <f t="shared" si="44"/>
        <v>88.526686999999995</v>
      </c>
      <c r="YM35" s="89">
        <f t="shared" si="44"/>
        <v>84.585459</v>
      </c>
      <c r="YN35" s="89">
        <f t="shared" si="44"/>
        <v>76.925252</v>
      </c>
      <c r="YO35" s="89">
        <f t="shared" si="44"/>
        <v>66.438292000000004</v>
      </c>
      <c r="YP35" s="89">
        <f t="shared" si="44"/>
        <v>54.918323999999998</v>
      </c>
      <c r="YQ35" s="89">
        <f t="shared" si="44"/>
        <v>50.240482</v>
      </c>
      <c r="YR35" s="89">
        <f t="shared" si="44"/>
        <v>63.957344999999997</v>
      </c>
      <c r="YS35" s="89">
        <f t="shared" si="44"/>
        <v>78.447344999999999</v>
      </c>
      <c r="YT35" s="89">
        <f t="shared" si="44"/>
        <v>76.627047000000005</v>
      </c>
      <c r="YU35" s="89">
        <f t="shared" si="44"/>
        <v>77.488336000000004</v>
      </c>
      <c r="YV35" s="89">
        <f t="shared" si="44"/>
        <v>82.991949000000005</v>
      </c>
      <c r="YW35" s="89">
        <f t="shared" si="44"/>
        <v>91.721027000000007</v>
      </c>
      <c r="YX35" s="89">
        <f t="shared" si="44"/>
        <v>92.617112000000006</v>
      </c>
      <c r="YY35" s="89">
        <f t="shared" si="44"/>
        <v>88.497763000000006</v>
      </c>
      <c r="YZ35" s="89">
        <f t="shared" si="44"/>
        <v>80.499877999999995</v>
      </c>
      <c r="ZA35" s="89">
        <f t="shared" si="44"/>
        <v>69.546226000000004</v>
      </c>
      <c r="ZB35" s="89">
        <f t="shared" si="44"/>
        <v>57.506261000000002</v>
      </c>
      <c r="ZC35" s="89">
        <f t="shared" ref="ZC35:ZI35" si="45">ZC20</f>
        <v>52.618671999999997</v>
      </c>
      <c r="ZD35" s="89">
        <f t="shared" si="45"/>
        <v>66.961579</v>
      </c>
      <c r="ZE35" s="89">
        <f t="shared" si="45"/>
        <v>82.081584000000007</v>
      </c>
      <c r="ZF35" s="89">
        <f t="shared" si="45"/>
        <v>80.191323999999994</v>
      </c>
      <c r="ZG35" s="89">
        <f t="shared" si="45"/>
        <v>81.090734999999995</v>
      </c>
      <c r="ZH35" s="89">
        <f t="shared" si="45"/>
        <v>86.834209999999999</v>
      </c>
      <c r="ZI35" s="89">
        <f t="shared" si="45"/>
        <v>95.938176999999996</v>
      </c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</row>
    <row r="36" spans="1:721" s="98" customFormat="1" x14ac:dyDescent="0.3"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106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</row>
    <row r="37" spans="1:721" s="98" customFormat="1" x14ac:dyDescent="0.3">
      <c r="A37" s="98" t="s">
        <v>352</v>
      </c>
      <c r="B37" s="98">
        <v>11100</v>
      </c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>
        <f>(AL$22+AL$42)*$B$37/1000+AL$43</f>
        <v>20.882382910382187</v>
      </c>
      <c r="AM37" s="89">
        <f t="shared" ref="AM37:CX37" si="46">(AM$22+AM$42)*$B$37/1000+AM$43</f>
        <v>20.882394010382189</v>
      </c>
      <c r="AN37" s="89">
        <f t="shared" si="46"/>
        <v>20.882394010382189</v>
      </c>
      <c r="AO37" s="89">
        <f t="shared" si="46"/>
        <v>20.882394010382189</v>
      </c>
      <c r="AP37" s="89">
        <f t="shared" si="46"/>
        <v>20.882394010382189</v>
      </c>
      <c r="AQ37" s="89">
        <f t="shared" si="46"/>
        <v>20.882394010382189</v>
      </c>
      <c r="AR37" s="89">
        <f t="shared" si="46"/>
        <v>20.882394010382189</v>
      </c>
      <c r="AS37" s="89">
        <f t="shared" si="46"/>
        <v>20.882394010382189</v>
      </c>
      <c r="AT37" s="89">
        <f t="shared" si="46"/>
        <v>20.882382910382187</v>
      </c>
      <c r="AU37" s="89">
        <f t="shared" si="46"/>
        <v>20.882382910382187</v>
      </c>
      <c r="AV37" s="89">
        <f t="shared" si="46"/>
        <v>20.882394010382189</v>
      </c>
      <c r="AW37" s="89">
        <f t="shared" si="46"/>
        <v>20.882394010382189</v>
      </c>
      <c r="AX37" s="89">
        <f t="shared" si="46"/>
        <v>24.256557848729607</v>
      </c>
      <c r="AY37" s="89">
        <f t="shared" si="46"/>
        <v>24.256568948729608</v>
      </c>
      <c r="AZ37" s="89">
        <f t="shared" si="46"/>
        <v>24.256557848729607</v>
      </c>
      <c r="BA37" s="89">
        <f t="shared" si="46"/>
        <v>24.256568948729608</v>
      </c>
      <c r="BB37" s="89">
        <f t="shared" si="46"/>
        <v>24.256568948729608</v>
      </c>
      <c r="BC37" s="89">
        <f t="shared" si="46"/>
        <v>24.256568948729608</v>
      </c>
      <c r="BD37" s="89">
        <f t="shared" si="46"/>
        <v>24.256568948729608</v>
      </c>
      <c r="BE37" s="89">
        <f t="shared" si="46"/>
        <v>24.256568948729608</v>
      </c>
      <c r="BF37" s="89">
        <f t="shared" si="46"/>
        <v>24.256568948729608</v>
      </c>
      <c r="BG37" s="89">
        <f t="shared" si="46"/>
        <v>24.256568948729608</v>
      </c>
      <c r="BH37" s="89">
        <f t="shared" si="46"/>
        <v>24.256557848729607</v>
      </c>
      <c r="BI37" s="89">
        <f t="shared" si="46"/>
        <v>24.256568948729608</v>
      </c>
      <c r="BJ37" s="89">
        <f t="shared" si="46"/>
        <v>21.804000637782956</v>
      </c>
      <c r="BK37" s="89">
        <f t="shared" si="46"/>
        <v>21.804000637782956</v>
      </c>
      <c r="BL37" s="89">
        <f t="shared" si="46"/>
        <v>21.804000637782956</v>
      </c>
      <c r="BM37" s="89">
        <f t="shared" si="46"/>
        <v>21.804000637782956</v>
      </c>
      <c r="BN37" s="89">
        <f t="shared" si="46"/>
        <v>21.804000637782956</v>
      </c>
      <c r="BO37" s="89">
        <f t="shared" si="46"/>
        <v>21.804000637782956</v>
      </c>
      <c r="BP37" s="89">
        <f t="shared" si="46"/>
        <v>21.804000637782956</v>
      </c>
      <c r="BQ37" s="89">
        <f t="shared" si="46"/>
        <v>21.804000637782956</v>
      </c>
      <c r="BR37" s="89">
        <f t="shared" si="46"/>
        <v>21.804000637782956</v>
      </c>
      <c r="BS37" s="89">
        <f t="shared" si="46"/>
        <v>21.804000637782956</v>
      </c>
      <c r="BT37" s="89">
        <f t="shared" si="46"/>
        <v>21.804000637782956</v>
      </c>
      <c r="BU37" s="89">
        <f t="shared" si="46"/>
        <v>21.804000637782956</v>
      </c>
      <c r="BV37" s="89">
        <f t="shared" si="46"/>
        <v>23.700566884473783</v>
      </c>
      <c r="BW37" s="89">
        <f t="shared" si="46"/>
        <v>23.700566884473783</v>
      </c>
      <c r="BX37" s="89">
        <f t="shared" si="46"/>
        <v>23.700566884473783</v>
      </c>
      <c r="BY37" s="89">
        <f t="shared" si="46"/>
        <v>23.700566884473783</v>
      </c>
      <c r="BZ37" s="89">
        <f t="shared" si="46"/>
        <v>23.700566884473783</v>
      </c>
      <c r="CA37" s="89">
        <f t="shared" si="46"/>
        <v>23.700566884473783</v>
      </c>
      <c r="CB37" s="89">
        <f t="shared" si="46"/>
        <v>23.700566884473783</v>
      </c>
      <c r="CC37" s="89">
        <f t="shared" si="46"/>
        <v>23.700566884473783</v>
      </c>
      <c r="CD37" s="89">
        <f t="shared" si="46"/>
        <v>23.700566884473783</v>
      </c>
      <c r="CE37" s="89">
        <f t="shared" si="46"/>
        <v>23.700566884473783</v>
      </c>
      <c r="CF37" s="89">
        <f t="shared" si="46"/>
        <v>23.700566884473783</v>
      </c>
      <c r="CG37" s="89">
        <f t="shared" si="46"/>
        <v>23.700566884473783</v>
      </c>
      <c r="CH37" s="89">
        <f t="shared" si="46"/>
        <v>24.261638571898249</v>
      </c>
      <c r="CI37" s="89">
        <f t="shared" si="46"/>
        <v>24.261638571898249</v>
      </c>
      <c r="CJ37" s="89">
        <f t="shared" si="46"/>
        <v>24.261638571898249</v>
      </c>
      <c r="CK37" s="89">
        <f t="shared" si="46"/>
        <v>24.261638571898249</v>
      </c>
      <c r="CL37" s="89">
        <f t="shared" si="46"/>
        <v>24.261638571898249</v>
      </c>
      <c r="CM37" s="89">
        <f t="shared" si="46"/>
        <v>24.261638571898249</v>
      </c>
      <c r="CN37" s="89">
        <f t="shared" si="46"/>
        <v>24.261638571898249</v>
      </c>
      <c r="CO37" s="89">
        <f t="shared" si="46"/>
        <v>24.261638571898249</v>
      </c>
      <c r="CP37" s="89">
        <f t="shared" si="46"/>
        <v>24.261638571898249</v>
      </c>
      <c r="CQ37" s="89">
        <f t="shared" si="46"/>
        <v>24.261638571898249</v>
      </c>
      <c r="CR37" s="89">
        <f t="shared" si="46"/>
        <v>24.261638571898249</v>
      </c>
      <c r="CS37" s="89">
        <f t="shared" si="46"/>
        <v>24.261638571898249</v>
      </c>
      <c r="CT37" s="89">
        <f t="shared" si="46"/>
        <v>24.743514950600755</v>
      </c>
      <c r="CU37" s="89">
        <f t="shared" si="46"/>
        <v>24.743514950600755</v>
      </c>
      <c r="CV37" s="89">
        <f t="shared" si="46"/>
        <v>24.743514950600755</v>
      </c>
      <c r="CW37" s="89">
        <f t="shared" si="46"/>
        <v>24.743514950600755</v>
      </c>
      <c r="CX37" s="89">
        <f t="shared" si="46"/>
        <v>24.743514950600755</v>
      </c>
      <c r="CY37" s="89">
        <f t="shared" ref="CY37:FJ37" si="47">(CY$22+CY$42)*$B$37/1000+CY$43</f>
        <v>24.743514950600755</v>
      </c>
      <c r="CZ37" s="89">
        <f t="shared" si="47"/>
        <v>24.743514950600755</v>
      </c>
      <c r="DA37" s="89">
        <f t="shared" si="47"/>
        <v>24.743514950600755</v>
      </c>
      <c r="DB37" s="89">
        <f t="shared" si="47"/>
        <v>24.743514950600755</v>
      </c>
      <c r="DC37" s="89">
        <f t="shared" si="47"/>
        <v>24.743514950600755</v>
      </c>
      <c r="DD37" s="89">
        <f t="shared" si="47"/>
        <v>24.743514950600755</v>
      </c>
      <c r="DE37" s="89">
        <f t="shared" si="47"/>
        <v>24.743514950600755</v>
      </c>
      <c r="DF37" s="89">
        <f t="shared" si="47"/>
        <v>25.205063390567787</v>
      </c>
      <c r="DG37" s="89">
        <f t="shared" si="47"/>
        <v>25.205063390567787</v>
      </c>
      <c r="DH37" s="89">
        <f t="shared" si="47"/>
        <v>25.205063390567787</v>
      </c>
      <c r="DI37" s="89">
        <f t="shared" si="47"/>
        <v>25.205063390567787</v>
      </c>
      <c r="DJ37" s="89">
        <f t="shared" si="47"/>
        <v>25.205063390567787</v>
      </c>
      <c r="DK37" s="89">
        <f t="shared" si="47"/>
        <v>25.205063390567787</v>
      </c>
      <c r="DL37" s="89">
        <f t="shared" si="47"/>
        <v>25.205063390567787</v>
      </c>
      <c r="DM37" s="89">
        <f t="shared" si="47"/>
        <v>25.205063390567787</v>
      </c>
      <c r="DN37" s="89">
        <f t="shared" si="47"/>
        <v>25.205063390567787</v>
      </c>
      <c r="DO37" s="89">
        <f t="shared" si="47"/>
        <v>25.205063390567787</v>
      </c>
      <c r="DP37" s="89">
        <f t="shared" si="47"/>
        <v>25.205063390567787</v>
      </c>
      <c r="DQ37" s="89">
        <f t="shared" si="47"/>
        <v>25.205063390567787</v>
      </c>
      <c r="DR37" s="89">
        <f t="shared" si="47"/>
        <v>25.737384736212249</v>
      </c>
      <c r="DS37" s="89">
        <f t="shared" si="47"/>
        <v>25.737384736212249</v>
      </c>
      <c r="DT37" s="89">
        <f t="shared" si="47"/>
        <v>25.737384736212249</v>
      </c>
      <c r="DU37" s="89">
        <f t="shared" si="47"/>
        <v>25.737384736212249</v>
      </c>
      <c r="DV37" s="89">
        <f t="shared" si="47"/>
        <v>25.737384736212249</v>
      </c>
      <c r="DW37" s="89">
        <f t="shared" si="47"/>
        <v>25.737384736212249</v>
      </c>
      <c r="DX37" s="89">
        <f t="shared" si="47"/>
        <v>25.737384736212249</v>
      </c>
      <c r="DY37" s="89">
        <f t="shared" si="47"/>
        <v>25.737384736212249</v>
      </c>
      <c r="DZ37" s="89">
        <f t="shared" si="47"/>
        <v>25.737384736212249</v>
      </c>
      <c r="EA37" s="89">
        <f t="shared" si="47"/>
        <v>25.737384736212249</v>
      </c>
      <c r="EB37" s="89">
        <f t="shared" si="47"/>
        <v>25.737384736212249</v>
      </c>
      <c r="EC37" s="89">
        <f t="shared" si="47"/>
        <v>25.737384736212249</v>
      </c>
      <c r="ED37" s="89">
        <f t="shared" si="47"/>
        <v>26.23748581018782</v>
      </c>
      <c r="EE37" s="89">
        <f t="shared" si="47"/>
        <v>26.23748581018782</v>
      </c>
      <c r="EF37" s="89">
        <f t="shared" si="47"/>
        <v>26.23748581018782</v>
      </c>
      <c r="EG37" s="89">
        <f t="shared" si="47"/>
        <v>26.23748581018782</v>
      </c>
      <c r="EH37" s="89">
        <f t="shared" si="47"/>
        <v>26.23748581018782</v>
      </c>
      <c r="EI37" s="89">
        <f t="shared" si="47"/>
        <v>26.23748581018782</v>
      </c>
      <c r="EJ37" s="89">
        <f t="shared" si="47"/>
        <v>26.23748581018782</v>
      </c>
      <c r="EK37" s="89">
        <f t="shared" si="47"/>
        <v>26.23748581018782</v>
      </c>
      <c r="EL37" s="89">
        <f t="shared" si="47"/>
        <v>26.23748581018782</v>
      </c>
      <c r="EM37" s="89">
        <f t="shared" si="47"/>
        <v>26.23748581018782</v>
      </c>
      <c r="EN37" s="89">
        <f t="shared" si="47"/>
        <v>26.23748581018782</v>
      </c>
      <c r="EO37" s="89">
        <f t="shared" si="47"/>
        <v>26.23748581018782</v>
      </c>
      <c r="EP37" s="89">
        <f t="shared" si="47"/>
        <v>26.782430633797095</v>
      </c>
      <c r="EQ37" s="89">
        <f t="shared" si="47"/>
        <v>26.782430633797095</v>
      </c>
      <c r="ER37" s="89">
        <f t="shared" si="47"/>
        <v>26.782430633797095</v>
      </c>
      <c r="ES37" s="89">
        <f t="shared" si="47"/>
        <v>26.782430633797095</v>
      </c>
      <c r="ET37" s="89">
        <f t="shared" si="47"/>
        <v>26.782430633797095</v>
      </c>
      <c r="EU37" s="89">
        <f t="shared" si="47"/>
        <v>26.782430633797095</v>
      </c>
      <c r="EV37" s="89">
        <f t="shared" si="47"/>
        <v>26.782430633797095</v>
      </c>
      <c r="EW37" s="89">
        <f t="shared" si="47"/>
        <v>26.782430633797095</v>
      </c>
      <c r="EX37" s="89">
        <f t="shared" si="47"/>
        <v>26.782430633797095</v>
      </c>
      <c r="EY37" s="89">
        <f t="shared" si="47"/>
        <v>26.782430633797095</v>
      </c>
      <c r="EZ37" s="89">
        <f t="shared" si="47"/>
        <v>26.782430633797095</v>
      </c>
      <c r="FA37" s="89">
        <f t="shared" si="47"/>
        <v>26.782430633797095</v>
      </c>
      <c r="FB37" s="89">
        <f t="shared" si="47"/>
        <v>27.243001626793298</v>
      </c>
      <c r="FC37" s="89">
        <f t="shared" si="47"/>
        <v>27.243001626793298</v>
      </c>
      <c r="FD37" s="89">
        <f t="shared" si="47"/>
        <v>27.243001626793298</v>
      </c>
      <c r="FE37" s="89">
        <f t="shared" si="47"/>
        <v>27.243001626793298</v>
      </c>
      <c r="FF37" s="89">
        <f t="shared" si="47"/>
        <v>27.243001626793298</v>
      </c>
      <c r="FG37" s="89">
        <f t="shared" si="47"/>
        <v>27.243001626793298</v>
      </c>
      <c r="FH37" s="89">
        <f t="shared" si="47"/>
        <v>27.243001626793298</v>
      </c>
      <c r="FI37" s="89">
        <f t="shared" si="47"/>
        <v>27.243001626793298</v>
      </c>
      <c r="FJ37" s="89">
        <f t="shared" si="47"/>
        <v>27.243001626793298</v>
      </c>
      <c r="FK37" s="89">
        <f t="shared" ref="FK37:HV37" si="48">(FK$22+FK$42)*$B$37/1000+FK$43</f>
        <v>27.243001626793298</v>
      </c>
      <c r="FL37" s="89">
        <f t="shared" si="48"/>
        <v>27.243001626793298</v>
      </c>
      <c r="FM37" s="89">
        <f t="shared" si="48"/>
        <v>27.243001626793298</v>
      </c>
      <c r="FN37" s="89">
        <f t="shared" si="48"/>
        <v>27.851669515621325</v>
      </c>
      <c r="FO37" s="89">
        <f t="shared" si="48"/>
        <v>27.851669515621325</v>
      </c>
      <c r="FP37" s="89">
        <f t="shared" si="48"/>
        <v>27.851669515621325</v>
      </c>
      <c r="FQ37" s="89">
        <f t="shared" si="48"/>
        <v>27.851669515621325</v>
      </c>
      <c r="FR37" s="89">
        <f t="shared" si="48"/>
        <v>27.851669515621325</v>
      </c>
      <c r="FS37" s="89">
        <f t="shared" si="48"/>
        <v>27.851669515621325</v>
      </c>
      <c r="FT37" s="89">
        <f t="shared" si="48"/>
        <v>27.851669515621325</v>
      </c>
      <c r="FU37" s="89">
        <f t="shared" si="48"/>
        <v>27.851669515621325</v>
      </c>
      <c r="FV37" s="89">
        <f t="shared" si="48"/>
        <v>27.851669515621325</v>
      </c>
      <c r="FW37" s="89">
        <f t="shared" si="48"/>
        <v>27.851669515621325</v>
      </c>
      <c r="FX37" s="89">
        <f t="shared" si="48"/>
        <v>27.851669515621325</v>
      </c>
      <c r="FY37" s="89">
        <f t="shared" si="48"/>
        <v>27.851669515621325</v>
      </c>
      <c r="FZ37" s="89">
        <f t="shared" si="48"/>
        <v>28.365885818643367</v>
      </c>
      <c r="GA37" s="89">
        <f t="shared" si="48"/>
        <v>28.365885818643367</v>
      </c>
      <c r="GB37" s="89">
        <f t="shared" si="48"/>
        <v>28.365885818643367</v>
      </c>
      <c r="GC37" s="89">
        <f t="shared" si="48"/>
        <v>28.365885818643367</v>
      </c>
      <c r="GD37" s="89">
        <f t="shared" si="48"/>
        <v>28.365885818643367</v>
      </c>
      <c r="GE37" s="89">
        <f t="shared" si="48"/>
        <v>28.365885818643367</v>
      </c>
      <c r="GF37" s="89">
        <f t="shared" si="48"/>
        <v>28.365885818643367</v>
      </c>
      <c r="GG37" s="89">
        <f t="shared" si="48"/>
        <v>28.365885818643367</v>
      </c>
      <c r="GH37" s="89">
        <f t="shared" si="48"/>
        <v>28.365885818643367</v>
      </c>
      <c r="GI37" s="89">
        <f t="shared" si="48"/>
        <v>28.365885818643367</v>
      </c>
      <c r="GJ37" s="89">
        <f t="shared" si="48"/>
        <v>28.365885818643367</v>
      </c>
      <c r="GK37" s="89">
        <f t="shared" si="48"/>
        <v>28.365885818643367</v>
      </c>
      <c r="GL37" s="89">
        <f t="shared" si="48"/>
        <v>28.954720511222245</v>
      </c>
      <c r="GM37" s="89">
        <f t="shared" si="48"/>
        <v>28.954720511222245</v>
      </c>
      <c r="GN37" s="89">
        <f t="shared" si="48"/>
        <v>28.954720511222245</v>
      </c>
      <c r="GO37" s="89">
        <f t="shared" si="48"/>
        <v>28.954720511222245</v>
      </c>
      <c r="GP37" s="89">
        <f t="shared" si="48"/>
        <v>28.954720511222245</v>
      </c>
      <c r="GQ37" s="89">
        <f t="shared" si="48"/>
        <v>28.954720511222245</v>
      </c>
      <c r="GR37" s="89">
        <f t="shared" si="48"/>
        <v>28.954720511222245</v>
      </c>
      <c r="GS37" s="89">
        <f t="shared" si="48"/>
        <v>28.954720511222245</v>
      </c>
      <c r="GT37" s="89">
        <f t="shared" si="48"/>
        <v>28.954720511222245</v>
      </c>
      <c r="GU37" s="89">
        <f t="shared" si="48"/>
        <v>28.954720511222245</v>
      </c>
      <c r="GV37" s="89">
        <f t="shared" si="48"/>
        <v>28.954720511222245</v>
      </c>
      <c r="GW37" s="89">
        <f t="shared" si="48"/>
        <v>28.954720511222245</v>
      </c>
      <c r="GX37" s="89">
        <f t="shared" si="48"/>
        <v>29.467216111008948</v>
      </c>
      <c r="GY37" s="89">
        <f t="shared" si="48"/>
        <v>29.467216111008948</v>
      </c>
      <c r="GZ37" s="89">
        <f t="shared" si="48"/>
        <v>29.467216111008948</v>
      </c>
      <c r="HA37" s="89">
        <f t="shared" si="48"/>
        <v>29.467216111008948</v>
      </c>
      <c r="HB37" s="89">
        <f t="shared" si="48"/>
        <v>29.467216111008948</v>
      </c>
      <c r="HC37" s="89">
        <f t="shared" si="48"/>
        <v>29.467216111008948</v>
      </c>
      <c r="HD37" s="89">
        <f t="shared" si="48"/>
        <v>29.467216111008948</v>
      </c>
      <c r="HE37" s="89">
        <f t="shared" si="48"/>
        <v>29.467216111008948</v>
      </c>
      <c r="HF37" s="89">
        <f t="shared" si="48"/>
        <v>29.467216111008948</v>
      </c>
      <c r="HG37" s="89">
        <f t="shared" si="48"/>
        <v>29.467216111008948</v>
      </c>
      <c r="HH37" s="89">
        <f t="shared" si="48"/>
        <v>29.467216111008948</v>
      </c>
      <c r="HI37" s="89">
        <f t="shared" si="48"/>
        <v>29.467216111008948</v>
      </c>
      <c r="HJ37" s="89">
        <f t="shared" si="48"/>
        <v>30.080327228984437</v>
      </c>
      <c r="HK37" s="89">
        <f t="shared" si="48"/>
        <v>30.080327228984437</v>
      </c>
      <c r="HL37" s="89">
        <f t="shared" si="48"/>
        <v>30.080327228984437</v>
      </c>
      <c r="HM37" s="89">
        <f t="shared" si="48"/>
        <v>30.080327228984437</v>
      </c>
      <c r="HN37" s="89">
        <f t="shared" si="48"/>
        <v>30.080327228984437</v>
      </c>
      <c r="HO37" s="89">
        <f t="shared" si="48"/>
        <v>30.080327228984437</v>
      </c>
      <c r="HP37" s="89">
        <f t="shared" si="48"/>
        <v>30.080327228984437</v>
      </c>
      <c r="HQ37" s="89">
        <f t="shared" si="48"/>
        <v>30.080327228984437</v>
      </c>
      <c r="HR37" s="89">
        <f t="shared" si="48"/>
        <v>30.080327228984437</v>
      </c>
      <c r="HS37" s="89">
        <f t="shared" si="48"/>
        <v>30.080327228984437</v>
      </c>
      <c r="HT37" s="89">
        <f t="shared" si="48"/>
        <v>30.080327228984437</v>
      </c>
      <c r="HU37" s="89">
        <f t="shared" si="48"/>
        <v>30.080327228984437</v>
      </c>
      <c r="HV37" s="89">
        <f t="shared" si="48"/>
        <v>30.659669704002933</v>
      </c>
      <c r="HW37" s="89">
        <f t="shared" ref="HW37:JQ37" si="49">(HW$22+HW$42)*$B$37/1000+HW$43</f>
        <v>30.659669704002933</v>
      </c>
      <c r="HX37" s="89">
        <f t="shared" si="49"/>
        <v>30.659669704002933</v>
      </c>
      <c r="HY37" s="89">
        <f t="shared" si="49"/>
        <v>30.659669704002933</v>
      </c>
      <c r="HZ37" s="89">
        <f t="shared" si="49"/>
        <v>30.659669704002933</v>
      </c>
      <c r="IA37" s="89">
        <f t="shared" si="49"/>
        <v>30.659669704002933</v>
      </c>
      <c r="IB37" s="89">
        <f t="shared" si="49"/>
        <v>30.659669704002933</v>
      </c>
      <c r="IC37" s="89">
        <f t="shared" si="49"/>
        <v>30.659669704002933</v>
      </c>
      <c r="ID37" s="89">
        <f t="shared" si="49"/>
        <v>30.659669704002933</v>
      </c>
      <c r="IE37" s="89">
        <f t="shared" si="49"/>
        <v>30.659669704002933</v>
      </c>
      <c r="IF37" s="89">
        <f t="shared" si="49"/>
        <v>30.659669704002933</v>
      </c>
      <c r="IG37" s="89">
        <f t="shared" si="49"/>
        <v>30.659669704002933</v>
      </c>
      <c r="IH37" s="89">
        <f t="shared" si="49"/>
        <v>31.306598659034908</v>
      </c>
      <c r="II37" s="89">
        <f t="shared" si="49"/>
        <v>31.306598659034908</v>
      </c>
      <c r="IJ37" s="89">
        <f t="shared" si="49"/>
        <v>31.306598659034908</v>
      </c>
      <c r="IK37" s="89">
        <f t="shared" si="49"/>
        <v>31.306598659034908</v>
      </c>
      <c r="IL37" s="89">
        <f t="shared" si="49"/>
        <v>31.306598659034908</v>
      </c>
      <c r="IM37" s="89">
        <f t="shared" si="49"/>
        <v>31.306598659034908</v>
      </c>
      <c r="IN37" s="89">
        <f t="shared" si="49"/>
        <v>31.306598659034908</v>
      </c>
      <c r="IO37" s="89">
        <f t="shared" si="49"/>
        <v>31.306598659034908</v>
      </c>
      <c r="IP37" s="89">
        <f t="shared" si="49"/>
        <v>31.306598659034908</v>
      </c>
      <c r="IQ37" s="89">
        <f t="shared" si="49"/>
        <v>31.306598659034908</v>
      </c>
      <c r="IR37" s="89">
        <f t="shared" si="49"/>
        <v>31.306598659034908</v>
      </c>
      <c r="IS37" s="89">
        <f t="shared" si="49"/>
        <v>31.306598659034908</v>
      </c>
      <c r="IT37" s="89">
        <f t="shared" si="49"/>
        <v>31.974616727195173</v>
      </c>
      <c r="IU37" s="89">
        <f t="shared" si="49"/>
        <v>31.974616727195173</v>
      </c>
      <c r="IV37" s="89">
        <f t="shared" si="49"/>
        <v>31.974616727195173</v>
      </c>
      <c r="IW37" s="89">
        <f t="shared" si="49"/>
        <v>31.974616727195173</v>
      </c>
      <c r="IX37" s="89">
        <f t="shared" si="49"/>
        <v>31.974616727195173</v>
      </c>
      <c r="IY37" s="89">
        <f t="shared" si="49"/>
        <v>31.974616727195173</v>
      </c>
      <c r="IZ37" s="89">
        <f t="shared" si="49"/>
        <v>31.974616727195173</v>
      </c>
      <c r="JA37" s="89">
        <f t="shared" si="49"/>
        <v>31.974616727195173</v>
      </c>
      <c r="JB37" s="89">
        <f t="shared" si="49"/>
        <v>31.974616727195173</v>
      </c>
      <c r="JC37" s="89">
        <f t="shared" si="49"/>
        <v>31.974616727195173</v>
      </c>
      <c r="JD37" s="89">
        <f t="shared" si="49"/>
        <v>31.974616727195173</v>
      </c>
      <c r="JE37" s="89">
        <f t="shared" si="49"/>
        <v>31.974616727195173</v>
      </c>
      <c r="JF37" s="89">
        <f t="shared" si="49"/>
        <v>32.628535021173086</v>
      </c>
      <c r="JG37" s="89">
        <f t="shared" si="49"/>
        <v>32.628535021173086</v>
      </c>
      <c r="JH37" s="89">
        <f t="shared" si="49"/>
        <v>32.628535021173086</v>
      </c>
      <c r="JI37" s="89">
        <f t="shared" si="49"/>
        <v>32.628535021173086</v>
      </c>
      <c r="JJ37" s="89">
        <f t="shared" si="49"/>
        <v>32.628535021173086</v>
      </c>
      <c r="JK37" s="89">
        <f t="shared" si="49"/>
        <v>32.628535021173086</v>
      </c>
      <c r="JL37" s="89">
        <f t="shared" si="49"/>
        <v>32.628535021173086</v>
      </c>
      <c r="JM37" s="89">
        <f t="shared" si="49"/>
        <v>32.628535021173086</v>
      </c>
      <c r="JN37" s="89">
        <f t="shared" si="49"/>
        <v>32.628535021173086</v>
      </c>
      <c r="JO37" s="89">
        <f t="shared" si="49"/>
        <v>32.628535021173086</v>
      </c>
      <c r="JP37" s="89">
        <f t="shared" si="49"/>
        <v>32.628535021173086</v>
      </c>
      <c r="JQ37" s="89">
        <f t="shared" si="49"/>
        <v>32.628535021173086</v>
      </c>
      <c r="JR37" s="89">
        <f t="shared" ref="JR37:LF37" si="50">JQ37</f>
        <v>32.628535021173086</v>
      </c>
      <c r="JS37" s="89">
        <f t="shared" si="50"/>
        <v>32.628535021173086</v>
      </c>
      <c r="JT37" s="89">
        <f t="shared" si="50"/>
        <v>32.628535021173086</v>
      </c>
      <c r="JU37" s="89">
        <f t="shared" si="50"/>
        <v>32.628535021173086</v>
      </c>
      <c r="JV37" s="89">
        <f t="shared" si="50"/>
        <v>32.628535021173086</v>
      </c>
      <c r="JW37" s="89">
        <f t="shared" si="50"/>
        <v>32.628535021173086</v>
      </c>
      <c r="JX37" s="89">
        <f t="shared" si="50"/>
        <v>32.628535021173086</v>
      </c>
      <c r="JY37" s="89">
        <f t="shared" si="50"/>
        <v>32.628535021173086</v>
      </c>
      <c r="JZ37" s="89">
        <f t="shared" si="50"/>
        <v>32.628535021173086</v>
      </c>
      <c r="KA37" s="89">
        <f t="shared" si="50"/>
        <v>32.628535021173086</v>
      </c>
      <c r="KB37" s="89">
        <f t="shared" si="50"/>
        <v>32.628535021173086</v>
      </c>
      <c r="KC37" s="89">
        <f t="shared" si="50"/>
        <v>32.628535021173086</v>
      </c>
      <c r="KD37" s="89">
        <f t="shared" si="50"/>
        <v>32.628535021173086</v>
      </c>
      <c r="KE37" s="89">
        <f t="shared" si="50"/>
        <v>32.628535021173086</v>
      </c>
      <c r="KF37" s="89">
        <f t="shared" si="50"/>
        <v>32.628535021173086</v>
      </c>
      <c r="KG37" s="89">
        <f t="shared" si="50"/>
        <v>32.628535021173086</v>
      </c>
      <c r="KH37" s="89">
        <f t="shared" si="50"/>
        <v>32.628535021173086</v>
      </c>
      <c r="KI37" s="89">
        <f t="shared" si="50"/>
        <v>32.628535021173086</v>
      </c>
      <c r="KJ37" s="89">
        <f t="shared" si="50"/>
        <v>32.628535021173086</v>
      </c>
      <c r="KK37" s="89">
        <f t="shared" si="50"/>
        <v>32.628535021173086</v>
      </c>
      <c r="KL37" s="89">
        <f t="shared" si="50"/>
        <v>32.628535021173086</v>
      </c>
      <c r="KM37" s="89">
        <f t="shared" si="50"/>
        <v>32.628535021173086</v>
      </c>
      <c r="KN37" s="89">
        <f t="shared" si="50"/>
        <v>32.628535021173086</v>
      </c>
      <c r="KO37" s="89">
        <f t="shared" si="50"/>
        <v>32.628535021173086</v>
      </c>
      <c r="KP37" s="89">
        <f t="shared" si="50"/>
        <v>32.628535021173086</v>
      </c>
      <c r="KQ37" s="89">
        <f t="shared" si="50"/>
        <v>32.628535021173086</v>
      </c>
      <c r="KR37" s="89">
        <f t="shared" si="50"/>
        <v>32.628535021173086</v>
      </c>
      <c r="KS37" s="89">
        <f t="shared" si="50"/>
        <v>32.628535021173086</v>
      </c>
      <c r="KT37" s="89">
        <f t="shared" si="50"/>
        <v>32.628535021173086</v>
      </c>
      <c r="KU37" s="89">
        <f t="shared" si="50"/>
        <v>32.628535021173086</v>
      </c>
      <c r="KV37" s="89">
        <f t="shared" si="50"/>
        <v>32.628535021173086</v>
      </c>
      <c r="KW37" s="89">
        <f t="shared" si="50"/>
        <v>32.628535021173086</v>
      </c>
      <c r="KX37" s="89">
        <f t="shared" si="50"/>
        <v>32.628535021173086</v>
      </c>
      <c r="KY37" s="89">
        <f t="shared" si="50"/>
        <v>32.628535021173086</v>
      </c>
      <c r="KZ37" s="89">
        <f t="shared" si="50"/>
        <v>32.628535021173086</v>
      </c>
      <c r="LA37" s="89">
        <f t="shared" si="50"/>
        <v>32.628535021173086</v>
      </c>
      <c r="LB37" s="89">
        <f t="shared" si="50"/>
        <v>32.628535021173086</v>
      </c>
      <c r="LC37" s="89">
        <f t="shared" si="50"/>
        <v>32.628535021173086</v>
      </c>
      <c r="LD37" s="89">
        <f t="shared" si="50"/>
        <v>32.628535021173086</v>
      </c>
      <c r="LE37" s="89">
        <f t="shared" si="50"/>
        <v>32.628535021173086</v>
      </c>
      <c r="LF37" s="89">
        <f t="shared" si="50"/>
        <v>32.628535021173086</v>
      </c>
      <c r="LG37" s="89">
        <f t="shared" ref="LG37:MW37" si="51">LF37</f>
        <v>32.628535021173086</v>
      </c>
      <c r="LH37" s="89">
        <f t="shared" si="51"/>
        <v>32.628535021173086</v>
      </c>
      <c r="LI37" s="89">
        <f t="shared" si="51"/>
        <v>32.628535021173086</v>
      </c>
      <c r="LJ37" s="89">
        <f t="shared" si="51"/>
        <v>32.628535021173086</v>
      </c>
      <c r="LK37" s="89">
        <f t="shared" si="51"/>
        <v>32.628535021173086</v>
      </c>
      <c r="LL37" s="89">
        <f t="shared" si="51"/>
        <v>32.628535021173086</v>
      </c>
      <c r="LM37" s="89">
        <f t="shared" si="51"/>
        <v>32.628535021173086</v>
      </c>
      <c r="LN37" s="89">
        <f t="shared" si="51"/>
        <v>32.628535021173086</v>
      </c>
      <c r="LO37" s="89">
        <f t="shared" si="51"/>
        <v>32.628535021173086</v>
      </c>
      <c r="LP37" s="89">
        <f t="shared" si="51"/>
        <v>32.628535021173086</v>
      </c>
      <c r="LQ37" s="89">
        <f t="shared" si="51"/>
        <v>32.628535021173086</v>
      </c>
      <c r="LR37" s="89">
        <f t="shared" si="51"/>
        <v>32.628535021173086</v>
      </c>
      <c r="LS37" s="89">
        <f t="shared" si="51"/>
        <v>32.628535021173086</v>
      </c>
      <c r="LT37" s="89">
        <f t="shared" si="51"/>
        <v>32.628535021173086</v>
      </c>
      <c r="LU37" s="89">
        <f t="shared" si="51"/>
        <v>32.628535021173086</v>
      </c>
      <c r="LV37" s="89">
        <f t="shared" si="51"/>
        <v>32.628535021173086</v>
      </c>
      <c r="LW37" s="89">
        <f t="shared" si="51"/>
        <v>32.628535021173086</v>
      </c>
      <c r="LX37" s="89">
        <f t="shared" si="51"/>
        <v>32.628535021173086</v>
      </c>
      <c r="LY37" s="89">
        <f t="shared" si="51"/>
        <v>32.628535021173086</v>
      </c>
      <c r="LZ37" s="89">
        <f t="shared" si="51"/>
        <v>32.628535021173086</v>
      </c>
      <c r="MA37" s="89">
        <f t="shared" si="51"/>
        <v>32.628535021173086</v>
      </c>
      <c r="MB37" s="89">
        <f t="shared" si="51"/>
        <v>32.628535021173086</v>
      </c>
      <c r="MC37" s="89">
        <f t="shared" si="51"/>
        <v>32.628535021173086</v>
      </c>
      <c r="MD37" s="89">
        <f t="shared" si="51"/>
        <v>32.628535021173086</v>
      </c>
      <c r="ME37" s="89">
        <f t="shared" si="51"/>
        <v>32.628535021173086</v>
      </c>
      <c r="MF37" s="89">
        <f t="shared" si="51"/>
        <v>32.628535021173086</v>
      </c>
      <c r="MG37" s="89">
        <f t="shared" si="51"/>
        <v>32.628535021173086</v>
      </c>
      <c r="MH37" s="89">
        <f t="shared" si="51"/>
        <v>32.628535021173086</v>
      </c>
      <c r="MI37" s="89">
        <f t="shared" si="51"/>
        <v>32.628535021173086</v>
      </c>
      <c r="MJ37" s="89">
        <f t="shared" si="51"/>
        <v>32.628535021173086</v>
      </c>
      <c r="MK37" s="89">
        <f t="shared" si="51"/>
        <v>32.628535021173086</v>
      </c>
      <c r="ML37" s="89">
        <f t="shared" si="51"/>
        <v>32.628535021173086</v>
      </c>
      <c r="MM37" s="89">
        <f t="shared" si="51"/>
        <v>32.628535021173086</v>
      </c>
      <c r="MN37" s="89">
        <f t="shared" si="51"/>
        <v>32.628535021173086</v>
      </c>
      <c r="MO37" s="89">
        <f t="shared" si="51"/>
        <v>32.628535021173086</v>
      </c>
      <c r="MP37" s="89">
        <f t="shared" si="51"/>
        <v>32.628535021173086</v>
      </c>
      <c r="MQ37" s="89">
        <f t="shared" si="51"/>
        <v>32.628535021173086</v>
      </c>
      <c r="MR37" s="89">
        <f t="shared" si="51"/>
        <v>32.628535021173086</v>
      </c>
      <c r="MS37" s="89">
        <f t="shared" si="51"/>
        <v>32.628535021173086</v>
      </c>
      <c r="MT37" s="89">
        <f t="shared" si="51"/>
        <v>32.628535021173086</v>
      </c>
      <c r="MU37" s="89">
        <f t="shared" si="51"/>
        <v>32.628535021173086</v>
      </c>
      <c r="MV37" s="89">
        <f t="shared" si="51"/>
        <v>32.628535021173086</v>
      </c>
      <c r="MW37" s="89">
        <f t="shared" si="51"/>
        <v>32.628535021173086</v>
      </c>
      <c r="MX37" s="89"/>
      <c r="MY37" s="89"/>
      <c r="MZ37" s="89"/>
      <c r="NA37" s="89"/>
      <c r="NB37" s="89"/>
      <c r="NC37" s="89"/>
      <c r="ND37" s="89"/>
      <c r="NE37" s="89"/>
      <c r="NF37" s="89"/>
      <c r="NG37" s="89"/>
      <c r="NH37" s="89"/>
      <c r="NI37" s="89"/>
      <c r="NJ37" s="89"/>
      <c r="NK37" s="89"/>
      <c r="NL37" s="89"/>
      <c r="NM37" s="89"/>
      <c r="NN37" s="89"/>
      <c r="NO37" s="89"/>
      <c r="NP37" s="89"/>
      <c r="NQ37" s="89"/>
      <c r="NR37" s="89"/>
      <c r="NS37" s="89"/>
      <c r="NT37" s="89"/>
      <c r="NU37" s="89"/>
      <c r="NV37" s="89"/>
      <c r="NW37" s="89"/>
      <c r="NX37" s="89"/>
      <c r="NY37" s="89"/>
      <c r="NZ37" s="89"/>
      <c r="OA37" s="89"/>
      <c r="OB37" s="89"/>
      <c r="OC37" s="89"/>
      <c r="OD37" s="89"/>
      <c r="OE37" s="89"/>
      <c r="OF37" s="89"/>
      <c r="OG37" s="89"/>
      <c r="OH37" s="89">
        <f t="shared" ref="OH37:QS37" si="52">(OH$22+OH$42)*$B$37/1000+OH$43</f>
        <v>20.882382910382187</v>
      </c>
      <c r="OI37" s="89">
        <f t="shared" si="52"/>
        <v>20.882394010382189</v>
      </c>
      <c r="OJ37" s="89">
        <f t="shared" si="52"/>
        <v>20.882394010382189</v>
      </c>
      <c r="OK37" s="89">
        <f t="shared" si="52"/>
        <v>20.882394010382189</v>
      </c>
      <c r="OL37" s="89">
        <f t="shared" si="52"/>
        <v>20.882394010382189</v>
      </c>
      <c r="OM37" s="89">
        <f t="shared" si="52"/>
        <v>20.882382910382187</v>
      </c>
      <c r="ON37" s="89">
        <f t="shared" si="52"/>
        <v>20.882394010382189</v>
      </c>
      <c r="OO37" s="89">
        <f t="shared" si="52"/>
        <v>20.882394010382189</v>
      </c>
      <c r="OP37" s="89">
        <f t="shared" si="52"/>
        <v>20.882382910382187</v>
      </c>
      <c r="OQ37" s="89">
        <f t="shared" si="52"/>
        <v>20.882382910382187</v>
      </c>
      <c r="OR37" s="89">
        <f t="shared" si="52"/>
        <v>20.882382910382187</v>
      </c>
      <c r="OS37" s="89">
        <f t="shared" si="52"/>
        <v>20.882394010382189</v>
      </c>
      <c r="OT37" s="89">
        <f t="shared" si="52"/>
        <v>24.256557848729607</v>
      </c>
      <c r="OU37" s="89">
        <f t="shared" si="52"/>
        <v>24.256568948729608</v>
      </c>
      <c r="OV37" s="89">
        <f t="shared" si="52"/>
        <v>24.256557848729607</v>
      </c>
      <c r="OW37" s="89">
        <f t="shared" si="52"/>
        <v>24.256568948729608</v>
      </c>
      <c r="OX37" s="89">
        <f t="shared" si="52"/>
        <v>24.256557848729607</v>
      </c>
      <c r="OY37" s="89">
        <f t="shared" si="52"/>
        <v>24.256568948729608</v>
      </c>
      <c r="OZ37" s="89">
        <f t="shared" si="52"/>
        <v>24.256568948729608</v>
      </c>
      <c r="PA37" s="89">
        <f t="shared" si="52"/>
        <v>24.256568948729608</v>
      </c>
      <c r="PB37" s="89">
        <f t="shared" si="52"/>
        <v>24.256568948729608</v>
      </c>
      <c r="PC37" s="89">
        <f t="shared" si="52"/>
        <v>24.256568948729608</v>
      </c>
      <c r="PD37" s="89">
        <f t="shared" si="52"/>
        <v>24.256557848729607</v>
      </c>
      <c r="PE37" s="89">
        <f t="shared" si="52"/>
        <v>24.256568948729608</v>
      </c>
      <c r="PF37" s="89">
        <f t="shared" si="52"/>
        <v>21.804000637782956</v>
      </c>
      <c r="PG37" s="89">
        <f t="shared" si="52"/>
        <v>21.804000637782956</v>
      </c>
      <c r="PH37" s="89">
        <f t="shared" si="52"/>
        <v>21.804000637782956</v>
      </c>
      <c r="PI37" s="89">
        <f t="shared" si="52"/>
        <v>21.804000637782956</v>
      </c>
      <c r="PJ37" s="89">
        <f t="shared" si="52"/>
        <v>21.804000637782956</v>
      </c>
      <c r="PK37" s="89">
        <f t="shared" si="52"/>
        <v>21.804000637782956</v>
      </c>
      <c r="PL37" s="89">
        <f t="shared" si="52"/>
        <v>21.804000637782956</v>
      </c>
      <c r="PM37" s="89">
        <f t="shared" si="52"/>
        <v>21.804000637782956</v>
      </c>
      <c r="PN37" s="89">
        <f t="shared" si="52"/>
        <v>21.804000637782956</v>
      </c>
      <c r="PO37" s="89">
        <f t="shared" si="52"/>
        <v>21.804000637782956</v>
      </c>
      <c r="PP37" s="89">
        <f t="shared" si="52"/>
        <v>21.804000637782956</v>
      </c>
      <c r="PQ37" s="89">
        <f t="shared" si="52"/>
        <v>21.804000637782956</v>
      </c>
      <c r="PR37" s="89">
        <f t="shared" si="52"/>
        <v>23.700566884473783</v>
      </c>
      <c r="PS37" s="89">
        <f t="shared" si="52"/>
        <v>23.700566884473783</v>
      </c>
      <c r="PT37" s="89">
        <f t="shared" si="52"/>
        <v>23.700566884473783</v>
      </c>
      <c r="PU37" s="89">
        <f t="shared" si="52"/>
        <v>23.700566884473783</v>
      </c>
      <c r="PV37" s="89">
        <f t="shared" si="52"/>
        <v>23.700566884473783</v>
      </c>
      <c r="PW37" s="89">
        <f t="shared" si="52"/>
        <v>23.700566884473783</v>
      </c>
      <c r="PX37" s="89">
        <f t="shared" si="52"/>
        <v>23.700566884473783</v>
      </c>
      <c r="PY37" s="89">
        <f t="shared" si="52"/>
        <v>23.700566884473783</v>
      </c>
      <c r="PZ37" s="89">
        <f t="shared" si="52"/>
        <v>23.700566884473783</v>
      </c>
      <c r="QA37" s="89">
        <f t="shared" si="52"/>
        <v>23.700566884473783</v>
      </c>
      <c r="QB37" s="89">
        <f t="shared" si="52"/>
        <v>23.700566884473783</v>
      </c>
      <c r="QC37" s="89">
        <f t="shared" si="52"/>
        <v>23.700566884473783</v>
      </c>
      <c r="QD37" s="89">
        <f t="shared" si="52"/>
        <v>24.261638571898249</v>
      </c>
      <c r="QE37" s="89">
        <f t="shared" si="52"/>
        <v>24.261638571898249</v>
      </c>
      <c r="QF37" s="89">
        <f t="shared" si="52"/>
        <v>24.261638571898249</v>
      </c>
      <c r="QG37" s="89">
        <f t="shared" si="52"/>
        <v>24.261638571898249</v>
      </c>
      <c r="QH37" s="89">
        <f t="shared" si="52"/>
        <v>24.261638571898249</v>
      </c>
      <c r="QI37" s="89">
        <f t="shared" si="52"/>
        <v>24.261638571898249</v>
      </c>
      <c r="QJ37" s="89">
        <f t="shared" si="52"/>
        <v>24.261638571898249</v>
      </c>
      <c r="QK37" s="89">
        <f t="shared" si="52"/>
        <v>24.261638571898249</v>
      </c>
      <c r="QL37" s="89">
        <f t="shared" si="52"/>
        <v>24.261638571898249</v>
      </c>
      <c r="QM37" s="89">
        <f t="shared" si="52"/>
        <v>24.261638571898249</v>
      </c>
      <c r="QN37" s="89">
        <f t="shared" si="52"/>
        <v>24.261638571898249</v>
      </c>
      <c r="QO37" s="89">
        <f t="shared" si="52"/>
        <v>24.261638571898249</v>
      </c>
      <c r="QP37" s="89">
        <f t="shared" si="52"/>
        <v>24.743514950600755</v>
      </c>
      <c r="QQ37" s="89">
        <f t="shared" si="52"/>
        <v>24.743514950600755</v>
      </c>
      <c r="QR37" s="89">
        <f t="shared" si="52"/>
        <v>24.743514950600755</v>
      </c>
      <c r="QS37" s="89">
        <f t="shared" si="52"/>
        <v>24.743514950600755</v>
      </c>
      <c r="QT37" s="89">
        <f t="shared" ref="QT37:TE37" si="53">(QT$22+QT$42)*$B$37/1000+QT$43</f>
        <v>24.743514950600755</v>
      </c>
      <c r="QU37" s="89">
        <f t="shared" si="53"/>
        <v>24.743514950600755</v>
      </c>
      <c r="QV37" s="89">
        <f t="shared" si="53"/>
        <v>24.743514950600755</v>
      </c>
      <c r="QW37" s="89">
        <f t="shared" si="53"/>
        <v>24.743514950600755</v>
      </c>
      <c r="QX37" s="89">
        <f t="shared" si="53"/>
        <v>24.743514950600755</v>
      </c>
      <c r="QY37" s="89">
        <f t="shared" si="53"/>
        <v>24.743514950600755</v>
      </c>
      <c r="QZ37" s="89">
        <f t="shared" si="53"/>
        <v>24.743514950600755</v>
      </c>
      <c r="RA37" s="89">
        <f t="shared" si="53"/>
        <v>24.743514950600755</v>
      </c>
      <c r="RB37" s="89">
        <f t="shared" si="53"/>
        <v>25.205063390567787</v>
      </c>
      <c r="RC37" s="89">
        <f t="shared" si="53"/>
        <v>25.205063390567787</v>
      </c>
      <c r="RD37" s="89">
        <f t="shared" si="53"/>
        <v>25.205063390567787</v>
      </c>
      <c r="RE37" s="89">
        <f t="shared" si="53"/>
        <v>25.205063390567787</v>
      </c>
      <c r="RF37" s="89">
        <f t="shared" si="53"/>
        <v>25.205063390567787</v>
      </c>
      <c r="RG37" s="89">
        <f t="shared" si="53"/>
        <v>25.205063390567787</v>
      </c>
      <c r="RH37" s="89">
        <f t="shared" si="53"/>
        <v>25.205063390567787</v>
      </c>
      <c r="RI37" s="89">
        <f t="shared" si="53"/>
        <v>25.205063390567787</v>
      </c>
      <c r="RJ37" s="89">
        <f t="shared" si="53"/>
        <v>25.205063390567787</v>
      </c>
      <c r="RK37" s="89">
        <f t="shared" si="53"/>
        <v>25.205063390567787</v>
      </c>
      <c r="RL37" s="89">
        <f t="shared" si="53"/>
        <v>25.205063390567787</v>
      </c>
      <c r="RM37" s="89">
        <f t="shared" si="53"/>
        <v>25.205063390567787</v>
      </c>
      <c r="RN37" s="89">
        <f t="shared" si="53"/>
        <v>25.737384736212249</v>
      </c>
      <c r="RO37" s="89">
        <f t="shared" si="53"/>
        <v>25.737384736212249</v>
      </c>
      <c r="RP37" s="89">
        <f t="shared" si="53"/>
        <v>25.737384736212249</v>
      </c>
      <c r="RQ37" s="89">
        <f t="shared" si="53"/>
        <v>25.737384736212249</v>
      </c>
      <c r="RR37" s="89">
        <f t="shared" si="53"/>
        <v>25.737384736212249</v>
      </c>
      <c r="RS37" s="89">
        <f t="shared" si="53"/>
        <v>25.737384736212249</v>
      </c>
      <c r="RT37" s="89">
        <f t="shared" si="53"/>
        <v>25.737384736212249</v>
      </c>
      <c r="RU37" s="89">
        <f t="shared" si="53"/>
        <v>25.737384736212249</v>
      </c>
      <c r="RV37" s="89">
        <f t="shared" si="53"/>
        <v>25.737384736212249</v>
      </c>
      <c r="RW37" s="89">
        <f t="shared" si="53"/>
        <v>25.737384736212249</v>
      </c>
      <c r="RX37" s="89">
        <f t="shared" si="53"/>
        <v>25.737384736212249</v>
      </c>
      <c r="RY37" s="89">
        <f t="shared" si="53"/>
        <v>25.737384736212249</v>
      </c>
      <c r="RZ37" s="89">
        <f t="shared" si="53"/>
        <v>26.23748581018782</v>
      </c>
      <c r="SA37" s="89">
        <f t="shared" si="53"/>
        <v>26.23748581018782</v>
      </c>
      <c r="SB37" s="89">
        <f t="shared" si="53"/>
        <v>26.23748581018782</v>
      </c>
      <c r="SC37" s="89">
        <f t="shared" si="53"/>
        <v>26.23748581018782</v>
      </c>
      <c r="SD37" s="89">
        <f t="shared" si="53"/>
        <v>26.23748581018782</v>
      </c>
      <c r="SE37" s="89">
        <f t="shared" si="53"/>
        <v>26.23748581018782</v>
      </c>
      <c r="SF37" s="89">
        <f t="shared" si="53"/>
        <v>26.23748581018782</v>
      </c>
      <c r="SG37" s="89">
        <f t="shared" si="53"/>
        <v>26.23748581018782</v>
      </c>
      <c r="SH37" s="89">
        <f t="shared" si="53"/>
        <v>26.23748581018782</v>
      </c>
      <c r="SI37" s="89">
        <f t="shared" si="53"/>
        <v>26.23748581018782</v>
      </c>
      <c r="SJ37" s="89">
        <f t="shared" si="53"/>
        <v>26.23748581018782</v>
      </c>
      <c r="SK37" s="89">
        <f t="shared" si="53"/>
        <v>26.23748581018782</v>
      </c>
      <c r="SL37" s="89">
        <f t="shared" si="53"/>
        <v>26.782430633797095</v>
      </c>
      <c r="SM37" s="89">
        <f t="shared" si="53"/>
        <v>26.782430633797095</v>
      </c>
      <c r="SN37" s="89">
        <f t="shared" si="53"/>
        <v>26.782430633797095</v>
      </c>
      <c r="SO37" s="89">
        <f t="shared" si="53"/>
        <v>26.782430633797095</v>
      </c>
      <c r="SP37" s="89">
        <f t="shared" si="53"/>
        <v>26.782430633797095</v>
      </c>
      <c r="SQ37" s="89">
        <f t="shared" si="53"/>
        <v>26.782430633797095</v>
      </c>
      <c r="SR37" s="89">
        <f t="shared" si="53"/>
        <v>26.782430633797095</v>
      </c>
      <c r="SS37" s="89">
        <f t="shared" si="53"/>
        <v>26.782430633797095</v>
      </c>
      <c r="ST37" s="89">
        <f t="shared" si="53"/>
        <v>26.782430633797095</v>
      </c>
      <c r="SU37" s="89">
        <f t="shared" si="53"/>
        <v>26.782430633797095</v>
      </c>
      <c r="SV37" s="89">
        <f t="shared" si="53"/>
        <v>26.782430633797095</v>
      </c>
      <c r="SW37" s="89">
        <f t="shared" si="53"/>
        <v>26.782430633797095</v>
      </c>
      <c r="SX37" s="89">
        <f t="shared" si="53"/>
        <v>27.243001626793298</v>
      </c>
      <c r="SY37" s="89">
        <f t="shared" si="53"/>
        <v>27.243001626793298</v>
      </c>
      <c r="SZ37" s="89">
        <f t="shared" si="53"/>
        <v>27.243001626793298</v>
      </c>
      <c r="TA37" s="89">
        <f t="shared" si="53"/>
        <v>27.243001626793298</v>
      </c>
      <c r="TB37" s="89">
        <f t="shared" si="53"/>
        <v>27.243001626793298</v>
      </c>
      <c r="TC37" s="89">
        <f t="shared" si="53"/>
        <v>27.243001626793298</v>
      </c>
      <c r="TD37" s="89">
        <f t="shared" si="53"/>
        <v>27.243001626793298</v>
      </c>
      <c r="TE37" s="89">
        <f t="shared" si="53"/>
        <v>27.243001626793298</v>
      </c>
      <c r="TF37" s="89">
        <f t="shared" ref="TF37:VQ37" si="54">(TF$22+TF$42)*$B$37/1000+TF$43</f>
        <v>27.243001626793298</v>
      </c>
      <c r="TG37" s="89">
        <f t="shared" si="54"/>
        <v>27.243001626793298</v>
      </c>
      <c r="TH37" s="89">
        <f t="shared" si="54"/>
        <v>27.243001626793298</v>
      </c>
      <c r="TI37" s="89">
        <f t="shared" si="54"/>
        <v>27.243001626793298</v>
      </c>
      <c r="TJ37" s="89">
        <f t="shared" si="54"/>
        <v>27.851669515621325</v>
      </c>
      <c r="TK37" s="89">
        <f t="shared" si="54"/>
        <v>27.851669515621325</v>
      </c>
      <c r="TL37" s="89">
        <f t="shared" si="54"/>
        <v>27.851669515621325</v>
      </c>
      <c r="TM37" s="89">
        <f t="shared" si="54"/>
        <v>27.851669515621325</v>
      </c>
      <c r="TN37" s="89">
        <f t="shared" si="54"/>
        <v>27.851669515621325</v>
      </c>
      <c r="TO37" s="89">
        <f t="shared" si="54"/>
        <v>27.851669515621325</v>
      </c>
      <c r="TP37" s="89">
        <f t="shared" si="54"/>
        <v>27.851669515621325</v>
      </c>
      <c r="TQ37" s="89">
        <f t="shared" si="54"/>
        <v>27.851669515621325</v>
      </c>
      <c r="TR37" s="89">
        <f t="shared" si="54"/>
        <v>27.851669515621325</v>
      </c>
      <c r="TS37" s="89">
        <f t="shared" si="54"/>
        <v>27.851669515621325</v>
      </c>
      <c r="TT37" s="89">
        <f t="shared" si="54"/>
        <v>27.851669515621325</v>
      </c>
      <c r="TU37" s="89">
        <f t="shared" si="54"/>
        <v>27.851669515621325</v>
      </c>
      <c r="TV37" s="89">
        <f t="shared" si="54"/>
        <v>28.365885818643367</v>
      </c>
      <c r="TW37" s="89">
        <f t="shared" si="54"/>
        <v>28.365885818643367</v>
      </c>
      <c r="TX37" s="89">
        <f t="shared" si="54"/>
        <v>28.365885818643367</v>
      </c>
      <c r="TY37" s="89">
        <f t="shared" si="54"/>
        <v>28.365885818643367</v>
      </c>
      <c r="TZ37" s="89">
        <f t="shared" si="54"/>
        <v>28.365885818643367</v>
      </c>
      <c r="UA37" s="89">
        <f t="shared" si="54"/>
        <v>28.365885818643367</v>
      </c>
      <c r="UB37" s="89">
        <f t="shared" si="54"/>
        <v>28.365885818643367</v>
      </c>
      <c r="UC37" s="89">
        <f t="shared" si="54"/>
        <v>28.365885818643367</v>
      </c>
      <c r="UD37" s="89">
        <f t="shared" si="54"/>
        <v>28.365885818643367</v>
      </c>
      <c r="UE37" s="89">
        <f t="shared" si="54"/>
        <v>28.365885818643367</v>
      </c>
      <c r="UF37" s="89">
        <f t="shared" si="54"/>
        <v>28.365885818643367</v>
      </c>
      <c r="UG37" s="89">
        <f t="shared" si="54"/>
        <v>28.365885818643367</v>
      </c>
      <c r="UH37" s="89">
        <f t="shared" si="54"/>
        <v>28.954720511222245</v>
      </c>
      <c r="UI37" s="89">
        <f t="shared" si="54"/>
        <v>28.954720511222245</v>
      </c>
      <c r="UJ37" s="89">
        <f t="shared" si="54"/>
        <v>28.954720511222245</v>
      </c>
      <c r="UK37" s="89">
        <f t="shared" si="54"/>
        <v>28.954720511222245</v>
      </c>
      <c r="UL37" s="89">
        <f t="shared" si="54"/>
        <v>28.954720511222245</v>
      </c>
      <c r="UM37" s="89">
        <f t="shared" si="54"/>
        <v>28.954720511222245</v>
      </c>
      <c r="UN37" s="89">
        <f t="shared" si="54"/>
        <v>28.954720511222245</v>
      </c>
      <c r="UO37" s="89">
        <f t="shared" si="54"/>
        <v>28.954720511222245</v>
      </c>
      <c r="UP37" s="89">
        <f t="shared" si="54"/>
        <v>28.954720511222245</v>
      </c>
      <c r="UQ37" s="89">
        <f t="shared" si="54"/>
        <v>28.954720511222245</v>
      </c>
      <c r="UR37" s="89">
        <f t="shared" si="54"/>
        <v>28.954720511222245</v>
      </c>
      <c r="US37" s="89">
        <f t="shared" si="54"/>
        <v>28.954720511222245</v>
      </c>
      <c r="UT37" s="89">
        <f t="shared" si="54"/>
        <v>29.467216111008948</v>
      </c>
      <c r="UU37" s="89">
        <f t="shared" si="54"/>
        <v>29.467216111008948</v>
      </c>
      <c r="UV37" s="89">
        <f t="shared" si="54"/>
        <v>29.467216111008948</v>
      </c>
      <c r="UW37" s="89">
        <f t="shared" si="54"/>
        <v>29.467216111008948</v>
      </c>
      <c r="UX37" s="89">
        <f t="shared" si="54"/>
        <v>29.467216111008948</v>
      </c>
      <c r="UY37" s="89">
        <f t="shared" si="54"/>
        <v>29.467216111008948</v>
      </c>
      <c r="UZ37" s="89">
        <f t="shared" si="54"/>
        <v>29.467216111008948</v>
      </c>
      <c r="VA37" s="89">
        <f t="shared" si="54"/>
        <v>29.467216111008948</v>
      </c>
      <c r="VB37" s="89">
        <f t="shared" si="54"/>
        <v>29.467216111008948</v>
      </c>
      <c r="VC37" s="89">
        <f t="shared" si="54"/>
        <v>29.467216111008948</v>
      </c>
      <c r="VD37" s="89">
        <f t="shared" si="54"/>
        <v>29.467216111008948</v>
      </c>
      <c r="VE37" s="89">
        <f t="shared" si="54"/>
        <v>29.467216111008948</v>
      </c>
      <c r="VF37" s="89">
        <f t="shared" si="54"/>
        <v>30.080327228984437</v>
      </c>
      <c r="VG37" s="89">
        <f t="shared" si="54"/>
        <v>30.080327228984437</v>
      </c>
      <c r="VH37" s="89">
        <f t="shared" si="54"/>
        <v>30.080327228984437</v>
      </c>
      <c r="VI37" s="89">
        <f t="shared" si="54"/>
        <v>30.080327228984437</v>
      </c>
      <c r="VJ37" s="89">
        <f t="shared" si="54"/>
        <v>30.080327228984437</v>
      </c>
      <c r="VK37" s="89">
        <f t="shared" si="54"/>
        <v>30.080327228984437</v>
      </c>
      <c r="VL37" s="89">
        <f t="shared" si="54"/>
        <v>30.080327228984437</v>
      </c>
      <c r="VM37" s="89">
        <f t="shared" si="54"/>
        <v>30.080327228984437</v>
      </c>
      <c r="VN37" s="89">
        <f t="shared" si="54"/>
        <v>30.080327228984437</v>
      </c>
      <c r="VO37" s="89">
        <f t="shared" si="54"/>
        <v>30.080327228984437</v>
      </c>
      <c r="VP37" s="89">
        <f t="shared" si="54"/>
        <v>30.080327228984437</v>
      </c>
      <c r="VQ37" s="89">
        <f t="shared" si="54"/>
        <v>30.080327228984437</v>
      </c>
      <c r="VR37" s="89">
        <f t="shared" ref="VR37:XM37" si="55">(VR$22+VR$42)*$B$37/1000+VR$43</f>
        <v>30.659669704002933</v>
      </c>
      <c r="VS37" s="89">
        <f t="shared" si="55"/>
        <v>30.659669704002933</v>
      </c>
      <c r="VT37" s="89">
        <f t="shared" si="55"/>
        <v>30.659669704002933</v>
      </c>
      <c r="VU37" s="89">
        <f t="shared" si="55"/>
        <v>30.659669704002933</v>
      </c>
      <c r="VV37" s="89">
        <f t="shared" si="55"/>
        <v>30.659669704002933</v>
      </c>
      <c r="VW37" s="89">
        <f t="shared" si="55"/>
        <v>30.659669704002933</v>
      </c>
      <c r="VX37" s="89">
        <f t="shared" si="55"/>
        <v>30.659669704002933</v>
      </c>
      <c r="VY37" s="89">
        <f t="shared" si="55"/>
        <v>30.659669704002933</v>
      </c>
      <c r="VZ37" s="89">
        <f t="shared" si="55"/>
        <v>30.659669704002933</v>
      </c>
      <c r="WA37" s="89">
        <f t="shared" si="55"/>
        <v>30.659669704002933</v>
      </c>
      <c r="WB37" s="89">
        <f t="shared" si="55"/>
        <v>30.659669704002933</v>
      </c>
      <c r="WC37" s="89">
        <f t="shared" si="55"/>
        <v>30.659669704002933</v>
      </c>
      <c r="WD37" s="89">
        <f t="shared" si="55"/>
        <v>31.306598659034908</v>
      </c>
      <c r="WE37" s="89">
        <f t="shared" si="55"/>
        <v>31.306598659034908</v>
      </c>
      <c r="WF37" s="89">
        <f t="shared" si="55"/>
        <v>31.306598659034908</v>
      </c>
      <c r="WG37" s="89">
        <f t="shared" si="55"/>
        <v>31.306598659034908</v>
      </c>
      <c r="WH37" s="89">
        <f t="shared" si="55"/>
        <v>31.306598659034908</v>
      </c>
      <c r="WI37" s="89">
        <f t="shared" si="55"/>
        <v>31.306598659034908</v>
      </c>
      <c r="WJ37" s="89">
        <f t="shared" si="55"/>
        <v>31.306598659034908</v>
      </c>
      <c r="WK37" s="89">
        <f t="shared" si="55"/>
        <v>31.306598659034908</v>
      </c>
      <c r="WL37" s="89">
        <f t="shared" si="55"/>
        <v>31.306598659034908</v>
      </c>
      <c r="WM37" s="89">
        <f t="shared" si="55"/>
        <v>31.306598659034908</v>
      </c>
      <c r="WN37" s="89">
        <f t="shared" si="55"/>
        <v>31.306598659034908</v>
      </c>
      <c r="WO37" s="89">
        <f t="shared" si="55"/>
        <v>31.306598659034908</v>
      </c>
      <c r="WP37" s="89">
        <f t="shared" si="55"/>
        <v>31.974616727195173</v>
      </c>
      <c r="WQ37" s="89">
        <f t="shared" si="55"/>
        <v>31.974616727195173</v>
      </c>
      <c r="WR37" s="89">
        <f t="shared" si="55"/>
        <v>31.974616727195173</v>
      </c>
      <c r="WS37" s="89">
        <f t="shared" si="55"/>
        <v>31.974616727195173</v>
      </c>
      <c r="WT37" s="89">
        <f t="shared" si="55"/>
        <v>31.974616727195173</v>
      </c>
      <c r="WU37" s="89">
        <f t="shared" si="55"/>
        <v>31.974616727195173</v>
      </c>
      <c r="WV37" s="89">
        <f t="shared" si="55"/>
        <v>31.974616727195173</v>
      </c>
      <c r="WW37" s="89">
        <f t="shared" si="55"/>
        <v>31.974616727195173</v>
      </c>
      <c r="WX37" s="89">
        <f t="shared" si="55"/>
        <v>31.974616727195173</v>
      </c>
      <c r="WY37" s="89">
        <f t="shared" si="55"/>
        <v>31.974616727195173</v>
      </c>
      <c r="WZ37" s="89">
        <f t="shared" si="55"/>
        <v>31.974616727195173</v>
      </c>
      <c r="XA37" s="89">
        <f t="shared" si="55"/>
        <v>31.974616727195173</v>
      </c>
      <c r="XB37" s="89">
        <f t="shared" si="55"/>
        <v>32.628535021173086</v>
      </c>
      <c r="XC37" s="89">
        <f t="shared" si="55"/>
        <v>32.628535021173086</v>
      </c>
      <c r="XD37" s="89">
        <f t="shared" si="55"/>
        <v>32.628535021173086</v>
      </c>
      <c r="XE37" s="89">
        <f t="shared" si="55"/>
        <v>32.628535021173086</v>
      </c>
      <c r="XF37" s="89">
        <f t="shared" si="55"/>
        <v>32.628535021173086</v>
      </c>
      <c r="XG37" s="89">
        <f t="shared" si="55"/>
        <v>32.628535021173086</v>
      </c>
      <c r="XH37" s="89">
        <f t="shared" si="55"/>
        <v>32.628535021173086</v>
      </c>
      <c r="XI37" s="89">
        <f t="shared" si="55"/>
        <v>32.628535021173086</v>
      </c>
      <c r="XJ37" s="89">
        <f t="shared" si="55"/>
        <v>32.628535021173086</v>
      </c>
      <c r="XK37" s="89">
        <f t="shared" si="55"/>
        <v>32.628535021173086</v>
      </c>
      <c r="XL37" s="89">
        <f t="shared" si="55"/>
        <v>32.628535021173086</v>
      </c>
      <c r="XM37" s="89">
        <f t="shared" si="55"/>
        <v>32.628535021173086</v>
      </c>
      <c r="XN37" s="89"/>
      <c r="XO37" s="89"/>
      <c r="XP37" s="89"/>
      <c r="XQ37" s="89"/>
      <c r="XR37" s="89"/>
      <c r="XS37" s="89"/>
      <c r="XT37" s="89"/>
      <c r="XU37" s="89"/>
      <c r="XV37" s="89"/>
      <c r="XW37" s="89"/>
      <c r="XX37" s="89"/>
      <c r="XY37" s="89"/>
      <c r="XZ37" s="89"/>
      <c r="YA37" s="89"/>
      <c r="YB37" s="89"/>
      <c r="YC37" s="89"/>
      <c r="YD37" s="89"/>
      <c r="YE37" s="89"/>
      <c r="YF37" s="89"/>
      <c r="YG37" s="89"/>
      <c r="YH37" s="89"/>
      <c r="YI37" s="89"/>
      <c r="YJ37" s="89"/>
      <c r="YK37" s="89"/>
      <c r="YL37" s="89"/>
      <c r="YM37" s="89"/>
      <c r="YN37" s="89"/>
      <c r="YO37" s="89"/>
      <c r="YP37" s="89"/>
      <c r="YQ37" s="89"/>
      <c r="YR37" s="89"/>
      <c r="YS37" s="89"/>
      <c r="YT37" s="89"/>
      <c r="YU37" s="89"/>
      <c r="YV37" s="89"/>
      <c r="YW37" s="89"/>
      <c r="YX37" s="89"/>
      <c r="YY37" s="89"/>
      <c r="YZ37" s="89"/>
      <c r="ZA37" s="89"/>
      <c r="ZB37" s="89"/>
      <c r="ZC37" s="89"/>
      <c r="ZD37" s="89"/>
      <c r="ZE37" s="89"/>
      <c r="ZF37" s="89"/>
      <c r="ZG37" s="89"/>
      <c r="ZH37" s="89"/>
      <c r="ZI37" s="89"/>
    </row>
    <row r="38" spans="1:721" s="98" customFormat="1" x14ac:dyDescent="0.3">
      <c r="A38" s="98" t="s">
        <v>353</v>
      </c>
      <c r="B38" s="98">
        <v>10000</v>
      </c>
      <c r="AL38" s="89">
        <f>(AL$22+AL$44)*$B$38/1000+AL$45</f>
        <v>22.774566328529641</v>
      </c>
      <c r="AM38" s="89">
        <f t="shared" ref="AM38:CX38" si="56">(AM$22+AM$44)*$B$38/1000+AM$45</f>
        <v>22.774576328529633</v>
      </c>
      <c r="AN38" s="89">
        <f t="shared" si="56"/>
        <v>22.774576328529633</v>
      </c>
      <c r="AO38" s="89">
        <f t="shared" si="56"/>
        <v>22.774576328529633</v>
      </c>
      <c r="AP38" s="89">
        <f t="shared" si="56"/>
        <v>22.774576328529633</v>
      </c>
      <c r="AQ38" s="89">
        <f t="shared" si="56"/>
        <v>22.774576328529633</v>
      </c>
      <c r="AR38" s="89">
        <f t="shared" si="56"/>
        <v>22.774576328529633</v>
      </c>
      <c r="AS38" s="89">
        <f t="shared" si="56"/>
        <v>22.774576328529633</v>
      </c>
      <c r="AT38" s="89">
        <f t="shared" si="56"/>
        <v>22.774566328529641</v>
      </c>
      <c r="AU38" s="89">
        <f t="shared" si="56"/>
        <v>22.774566328529641</v>
      </c>
      <c r="AV38" s="89">
        <f t="shared" si="56"/>
        <v>22.774576328529633</v>
      </c>
      <c r="AW38" s="89">
        <f t="shared" si="56"/>
        <v>22.774576328529633</v>
      </c>
      <c r="AX38" s="89">
        <f t="shared" si="56"/>
        <v>23.273488409408909</v>
      </c>
      <c r="AY38" s="89">
        <f t="shared" si="56"/>
        <v>23.273498409408912</v>
      </c>
      <c r="AZ38" s="89">
        <f t="shared" si="56"/>
        <v>23.273488409408909</v>
      </c>
      <c r="BA38" s="89">
        <f t="shared" si="56"/>
        <v>23.273498409408912</v>
      </c>
      <c r="BB38" s="89">
        <f t="shared" si="56"/>
        <v>23.273498409408912</v>
      </c>
      <c r="BC38" s="89">
        <f t="shared" si="56"/>
        <v>23.273498409408912</v>
      </c>
      <c r="BD38" s="89">
        <f t="shared" si="56"/>
        <v>23.273498409408912</v>
      </c>
      <c r="BE38" s="89">
        <f t="shared" si="56"/>
        <v>23.273498409408912</v>
      </c>
      <c r="BF38" s="89">
        <f t="shared" si="56"/>
        <v>23.273498409408912</v>
      </c>
      <c r="BG38" s="89">
        <f t="shared" si="56"/>
        <v>23.273498409408912</v>
      </c>
      <c r="BH38" s="89">
        <f t="shared" si="56"/>
        <v>23.273488409408909</v>
      </c>
      <c r="BI38" s="89">
        <f t="shared" si="56"/>
        <v>23.273498409408912</v>
      </c>
      <c r="BJ38" s="89">
        <f t="shared" si="56"/>
        <v>24.523700254325437</v>
      </c>
      <c r="BK38" s="89">
        <f t="shared" si="56"/>
        <v>24.523700254325437</v>
      </c>
      <c r="BL38" s="89">
        <f t="shared" si="56"/>
        <v>24.523700254325437</v>
      </c>
      <c r="BM38" s="89">
        <f t="shared" si="56"/>
        <v>24.523700254325437</v>
      </c>
      <c r="BN38" s="89">
        <f t="shared" si="56"/>
        <v>24.523700254325437</v>
      </c>
      <c r="BO38" s="89">
        <f t="shared" si="56"/>
        <v>24.523700254325437</v>
      </c>
      <c r="BP38" s="89">
        <f t="shared" si="56"/>
        <v>24.523700254325437</v>
      </c>
      <c r="BQ38" s="89">
        <f t="shared" si="56"/>
        <v>24.523700254325437</v>
      </c>
      <c r="BR38" s="89">
        <f t="shared" si="56"/>
        <v>24.523700254325437</v>
      </c>
      <c r="BS38" s="89">
        <f t="shared" si="56"/>
        <v>24.523700254325437</v>
      </c>
      <c r="BT38" s="89">
        <f t="shared" si="56"/>
        <v>24.523700254325437</v>
      </c>
      <c r="BU38" s="89">
        <f t="shared" si="56"/>
        <v>24.523700254325437</v>
      </c>
      <c r="BV38" s="89">
        <f t="shared" si="56"/>
        <v>25.511842004808624</v>
      </c>
      <c r="BW38" s="89">
        <f t="shared" si="56"/>
        <v>25.511842004808624</v>
      </c>
      <c r="BX38" s="89">
        <f t="shared" si="56"/>
        <v>25.511842004808624</v>
      </c>
      <c r="BY38" s="89">
        <f t="shared" si="56"/>
        <v>25.511842004808624</v>
      </c>
      <c r="BZ38" s="89">
        <f t="shared" si="56"/>
        <v>25.511842004808624</v>
      </c>
      <c r="CA38" s="89">
        <f t="shared" si="56"/>
        <v>25.511842004808624</v>
      </c>
      <c r="CB38" s="89">
        <f t="shared" si="56"/>
        <v>25.511842004808624</v>
      </c>
      <c r="CC38" s="89">
        <f t="shared" si="56"/>
        <v>25.511842004808624</v>
      </c>
      <c r="CD38" s="89">
        <f t="shared" si="56"/>
        <v>25.511842004808624</v>
      </c>
      <c r="CE38" s="89">
        <f t="shared" si="56"/>
        <v>25.511842004808624</v>
      </c>
      <c r="CF38" s="89">
        <f t="shared" si="56"/>
        <v>25.511842004808624</v>
      </c>
      <c r="CG38" s="89">
        <f t="shared" si="56"/>
        <v>25.511842004808624</v>
      </c>
      <c r="CH38" s="89">
        <f t="shared" si="56"/>
        <v>26.651333842570928</v>
      </c>
      <c r="CI38" s="89">
        <f t="shared" si="56"/>
        <v>26.651333842570928</v>
      </c>
      <c r="CJ38" s="89">
        <f t="shared" si="56"/>
        <v>26.651333842570928</v>
      </c>
      <c r="CK38" s="89">
        <f t="shared" si="56"/>
        <v>26.651333842570928</v>
      </c>
      <c r="CL38" s="89">
        <f t="shared" si="56"/>
        <v>26.651333842570928</v>
      </c>
      <c r="CM38" s="89">
        <f t="shared" si="56"/>
        <v>26.651333842570928</v>
      </c>
      <c r="CN38" s="89">
        <f t="shared" si="56"/>
        <v>26.651333842570928</v>
      </c>
      <c r="CO38" s="89">
        <f t="shared" si="56"/>
        <v>26.651333842570928</v>
      </c>
      <c r="CP38" s="89">
        <f t="shared" si="56"/>
        <v>26.651333842570928</v>
      </c>
      <c r="CQ38" s="89">
        <f t="shared" si="56"/>
        <v>26.651333842570928</v>
      </c>
      <c r="CR38" s="89">
        <f t="shared" si="56"/>
        <v>26.651333842570928</v>
      </c>
      <c r="CS38" s="89">
        <f t="shared" si="56"/>
        <v>26.651333842570928</v>
      </c>
      <c r="CT38" s="89">
        <f t="shared" si="56"/>
        <v>27.731909757058538</v>
      </c>
      <c r="CU38" s="89">
        <f t="shared" si="56"/>
        <v>27.731909757058538</v>
      </c>
      <c r="CV38" s="89">
        <f t="shared" si="56"/>
        <v>27.731909757058538</v>
      </c>
      <c r="CW38" s="89">
        <f t="shared" si="56"/>
        <v>27.731909757058538</v>
      </c>
      <c r="CX38" s="89">
        <f t="shared" si="56"/>
        <v>27.731909757058538</v>
      </c>
      <c r="CY38" s="89">
        <f t="shared" ref="CY38:FJ38" si="57">(CY$22+CY$44)*$B$38/1000+CY$45</f>
        <v>27.731909757058538</v>
      </c>
      <c r="CZ38" s="89">
        <f t="shared" si="57"/>
        <v>27.731909757058538</v>
      </c>
      <c r="DA38" s="89">
        <f t="shared" si="57"/>
        <v>27.731909757058538</v>
      </c>
      <c r="DB38" s="89">
        <f t="shared" si="57"/>
        <v>27.731909757058538</v>
      </c>
      <c r="DC38" s="89">
        <f t="shared" si="57"/>
        <v>27.731909757058538</v>
      </c>
      <c r="DD38" s="89">
        <f t="shared" si="57"/>
        <v>27.731909757058538</v>
      </c>
      <c r="DE38" s="89">
        <f t="shared" si="57"/>
        <v>27.731909757058538</v>
      </c>
      <c r="DF38" s="89">
        <f t="shared" si="57"/>
        <v>28.709644831752723</v>
      </c>
      <c r="DG38" s="89">
        <f t="shared" si="57"/>
        <v>28.709644831752723</v>
      </c>
      <c r="DH38" s="89">
        <f t="shared" si="57"/>
        <v>28.709644831752723</v>
      </c>
      <c r="DI38" s="89">
        <f t="shared" si="57"/>
        <v>28.709644831752723</v>
      </c>
      <c r="DJ38" s="89">
        <f t="shared" si="57"/>
        <v>28.709644831752723</v>
      </c>
      <c r="DK38" s="89">
        <f t="shared" si="57"/>
        <v>28.709644831752723</v>
      </c>
      <c r="DL38" s="89">
        <f t="shared" si="57"/>
        <v>28.709644831752723</v>
      </c>
      <c r="DM38" s="89">
        <f t="shared" si="57"/>
        <v>28.709644831752723</v>
      </c>
      <c r="DN38" s="89">
        <f t="shared" si="57"/>
        <v>28.709644831752723</v>
      </c>
      <c r="DO38" s="89">
        <f t="shared" si="57"/>
        <v>28.709644831752723</v>
      </c>
      <c r="DP38" s="89">
        <f t="shared" si="57"/>
        <v>28.709644831752723</v>
      </c>
      <c r="DQ38" s="89">
        <f t="shared" si="57"/>
        <v>28.709644831752723</v>
      </c>
      <c r="DR38" s="89">
        <f t="shared" si="57"/>
        <v>29.896959902006547</v>
      </c>
      <c r="DS38" s="89">
        <f t="shared" si="57"/>
        <v>29.896959902006547</v>
      </c>
      <c r="DT38" s="89">
        <f t="shared" si="57"/>
        <v>29.896959902006547</v>
      </c>
      <c r="DU38" s="89">
        <f t="shared" si="57"/>
        <v>29.896959902006547</v>
      </c>
      <c r="DV38" s="89">
        <f t="shared" si="57"/>
        <v>29.896959902006547</v>
      </c>
      <c r="DW38" s="89">
        <f t="shared" si="57"/>
        <v>29.896959902006547</v>
      </c>
      <c r="DX38" s="89">
        <f t="shared" si="57"/>
        <v>29.896959902006547</v>
      </c>
      <c r="DY38" s="89">
        <f t="shared" si="57"/>
        <v>29.896959902006547</v>
      </c>
      <c r="DZ38" s="89">
        <f t="shared" si="57"/>
        <v>29.896959902006547</v>
      </c>
      <c r="EA38" s="89">
        <f t="shared" si="57"/>
        <v>29.896959902006547</v>
      </c>
      <c r="EB38" s="89">
        <f t="shared" si="57"/>
        <v>29.896959902006547</v>
      </c>
      <c r="EC38" s="89">
        <f t="shared" si="57"/>
        <v>29.896959902006547</v>
      </c>
      <c r="ED38" s="89">
        <f t="shared" si="57"/>
        <v>30.482004847119942</v>
      </c>
      <c r="EE38" s="89">
        <f t="shared" si="57"/>
        <v>30.482004847119942</v>
      </c>
      <c r="EF38" s="89">
        <f t="shared" si="57"/>
        <v>30.482004847119942</v>
      </c>
      <c r="EG38" s="89">
        <f t="shared" si="57"/>
        <v>30.482004847119942</v>
      </c>
      <c r="EH38" s="89">
        <f t="shared" si="57"/>
        <v>30.482004847119942</v>
      </c>
      <c r="EI38" s="89">
        <f t="shared" si="57"/>
        <v>30.482004847119942</v>
      </c>
      <c r="EJ38" s="89">
        <f t="shared" si="57"/>
        <v>30.482004847119942</v>
      </c>
      <c r="EK38" s="89">
        <f t="shared" si="57"/>
        <v>30.482004847119942</v>
      </c>
      <c r="EL38" s="89">
        <f t="shared" si="57"/>
        <v>30.482004847119942</v>
      </c>
      <c r="EM38" s="89">
        <f t="shared" si="57"/>
        <v>30.482004847119942</v>
      </c>
      <c r="EN38" s="89">
        <f t="shared" si="57"/>
        <v>30.482004847119942</v>
      </c>
      <c r="EO38" s="89">
        <f t="shared" si="57"/>
        <v>30.482004847119942</v>
      </c>
      <c r="EP38" s="89">
        <f t="shared" si="57"/>
        <v>31.110299995779027</v>
      </c>
      <c r="EQ38" s="89">
        <f t="shared" si="57"/>
        <v>31.110299995779027</v>
      </c>
      <c r="ER38" s="89">
        <f t="shared" si="57"/>
        <v>31.110299995779027</v>
      </c>
      <c r="ES38" s="89">
        <f t="shared" si="57"/>
        <v>31.110299995779027</v>
      </c>
      <c r="ET38" s="89">
        <f t="shared" si="57"/>
        <v>31.110299995779027</v>
      </c>
      <c r="EU38" s="89">
        <f t="shared" si="57"/>
        <v>31.110299995779027</v>
      </c>
      <c r="EV38" s="89">
        <f t="shared" si="57"/>
        <v>31.110299995779027</v>
      </c>
      <c r="EW38" s="89">
        <f t="shared" si="57"/>
        <v>31.110299995779027</v>
      </c>
      <c r="EX38" s="89">
        <f t="shared" si="57"/>
        <v>31.110299995779027</v>
      </c>
      <c r="EY38" s="89">
        <f t="shared" si="57"/>
        <v>31.110299995779027</v>
      </c>
      <c r="EZ38" s="89">
        <f t="shared" si="57"/>
        <v>31.110299995779027</v>
      </c>
      <c r="FA38" s="89">
        <f t="shared" si="57"/>
        <v>31.110299995779027</v>
      </c>
      <c r="FB38" s="89">
        <f t="shared" si="57"/>
        <v>31.665490122109262</v>
      </c>
      <c r="FC38" s="89">
        <f t="shared" si="57"/>
        <v>31.665490122109262</v>
      </c>
      <c r="FD38" s="89">
        <f t="shared" si="57"/>
        <v>31.665490122109262</v>
      </c>
      <c r="FE38" s="89">
        <f t="shared" si="57"/>
        <v>31.665490122109262</v>
      </c>
      <c r="FF38" s="89">
        <f t="shared" si="57"/>
        <v>31.665490122109262</v>
      </c>
      <c r="FG38" s="89">
        <f t="shared" si="57"/>
        <v>31.665490122109262</v>
      </c>
      <c r="FH38" s="89">
        <f t="shared" si="57"/>
        <v>31.665490122109262</v>
      </c>
      <c r="FI38" s="89">
        <f t="shared" si="57"/>
        <v>31.665490122109262</v>
      </c>
      <c r="FJ38" s="89">
        <f t="shared" si="57"/>
        <v>31.665490122109262</v>
      </c>
      <c r="FK38" s="89">
        <f t="shared" ref="FK38:HV38" si="58">(FK$22+FK$44)*$B$38/1000+FK$45</f>
        <v>31.665490122109262</v>
      </c>
      <c r="FL38" s="89">
        <f t="shared" si="58"/>
        <v>31.665490122109262</v>
      </c>
      <c r="FM38" s="89">
        <f t="shared" si="58"/>
        <v>31.665490122109262</v>
      </c>
      <c r="FN38" s="89">
        <f t="shared" si="58"/>
        <v>32.367066461751598</v>
      </c>
      <c r="FO38" s="89">
        <f t="shared" si="58"/>
        <v>32.367066461751598</v>
      </c>
      <c r="FP38" s="89">
        <f t="shared" si="58"/>
        <v>32.367066461751598</v>
      </c>
      <c r="FQ38" s="89">
        <f t="shared" si="58"/>
        <v>32.367066461751598</v>
      </c>
      <c r="FR38" s="89">
        <f t="shared" si="58"/>
        <v>32.367066461751598</v>
      </c>
      <c r="FS38" s="89">
        <f t="shared" si="58"/>
        <v>32.367066461751598</v>
      </c>
      <c r="FT38" s="89">
        <f t="shared" si="58"/>
        <v>32.367066461751598</v>
      </c>
      <c r="FU38" s="89">
        <f t="shared" si="58"/>
        <v>32.367066461751598</v>
      </c>
      <c r="FV38" s="89">
        <f t="shared" si="58"/>
        <v>32.367066461751598</v>
      </c>
      <c r="FW38" s="89">
        <f t="shared" si="58"/>
        <v>32.367066461751598</v>
      </c>
      <c r="FX38" s="89">
        <f t="shared" si="58"/>
        <v>32.367066461751598</v>
      </c>
      <c r="FY38" s="89">
        <f t="shared" si="58"/>
        <v>32.367066461751598</v>
      </c>
      <c r="FZ38" s="89">
        <f t="shared" si="58"/>
        <v>32.976576180815115</v>
      </c>
      <c r="GA38" s="89">
        <f t="shared" si="58"/>
        <v>32.976576180815115</v>
      </c>
      <c r="GB38" s="89">
        <f t="shared" si="58"/>
        <v>32.976576180815115</v>
      </c>
      <c r="GC38" s="89">
        <f t="shared" si="58"/>
        <v>32.976576180815115</v>
      </c>
      <c r="GD38" s="89">
        <f t="shared" si="58"/>
        <v>32.976576180815115</v>
      </c>
      <c r="GE38" s="89">
        <f t="shared" si="58"/>
        <v>32.976576180815115</v>
      </c>
      <c r="GF38" s="89">
        <f t="shared" si="58"/>
        <v>32.976576180815115</v>
      </c>
      <c r="GG38" s="89">
        <f t="shared" si="58"/>
        <v>32.976576180815115</v>
      </c>
      <c r="GH38" s="89">
        <f t="shared" si="58"/>
        <v>32.976576180815115</v>
      </c>
      <c r="GI38" s="89">
        <f t="shared" si="58"/>
        <v>32.976576180815115</v>
      </c>
      <c r="GJ38" s="89">
        <f t="shared" si="58"/>
        <v>32.976576180815115</v>
      </c>
      <c r="GK38" s="89">
        <f t="shared" si="58"/>
        <v>32.976576180815115</v>
      </c>
      <c r="GL38" s="89">
        <f t="shared" si="58"/>
        <v>33.647386061373766</v>
      </c>
      <c r="GM38" s="89">
        <f t="shared" si="58"/>
        <v>33.647386061373766</v>
      </c>
      <c r="GN38" s="89">
        <f t="shared" si="58"/>
        <v>33.647386061373766</v>
      </c>
      <c r="GO38" s="89">
        <f t="shared" si="58"/>
        <v>33.647386061373766</v>
      </c>
      <c r="GP38" s="89">
        <f t="shared" si="58"/>
        <v>33.647386061373766</v>
      </c>
      <c r="GQ38" s="89">
        <f t="shared" si="58"/>
        <v>33.647386061373766</v>
      </c>
      <c r="GR38" s="89">
        <f t="shared" si="58"/>
        <v>33.647386061373766</v>
      </c>
      <c r="GS38" s="89">
        <f t="shared" si="58"/>
        <v>33.647386061373766</v>
      </c>
      <c r="GT38" s="89">
        <f t="shared" si="58"/>
        <v>33.647386061373766</v>
      </c>
      <c r="GU38" s="89">
        <f t="shared" si="58"/>
        <v>33.647386061373766</v>
      </c>
      <c r="GV38" s="89">
        <f t="shared" si="58"/>
        <v>33.647386061373766</v>
      </c>
      <c r="GW38" s="89">
        <f t="shared" si="58"/>
        <v>33.647386061373766</v>
      </c>
      <c r="GX38" s="89">
        <f t="shared" si="58"/>
        <v>34.26157809752219</v>
      </c>
      <c r="GY38" s="89">
        <f t="shared" si="58"/>
        <v>34.26157809752219</v>
      </c>
      <c r="GZ38" s="89">
        <f t="shared" si="58"/>
        <v>34.26157809752219</v>
      </c>
      <c r="HA38" s="89">
        <f t="shared" si="58"/>
        <v>34.26157809752219</v>
      </c>
      <c r="HB38" s="89">
        <f t="shared" si="58"/>
        <v>34.26157809752219</v>
      </c>
      <c r="HC38" s="89">
        <f t="shared" si="58"/>
        <v>34.26157809752219</v>
      </c>
      <c r="HD38" s="89">
        <f t="shared" si="58"/>
        <v>34.26157809752219</v>
      </c>
      <c r="HE38" s="89">
        <f t="shared" si="58"/>
        <v>34.26157809752219</v>
      </c>
      <c r="HF38" s="89">
        <f t="shared" si="58"/>
        <v>34.26157809752219</v>
      </c>
      <c r="HG38" s="89">
        <f t="shared" si="58"/>
        <v>34.26157809752219</v>
      </c>
      <c r="HH38" s="89">
        <f t="shared" si="58"/>
        <v>34.26157809752219</v>
      </c>
      <c r="HI38" s="89">
        <f t="shared" si="58"/>
        <v>34.26157809752219</v>
      </c>
      <c r="HJ38" s="89">
        <f t="shared" si="58"/>
        <v>34.96061578177472</v>
      </c>
      <c r="HK38" s="89">
        <f t="shared" si="58"/>
        <v>34.96061578177472</v>
      </c>
      <c r="HL38" s="89">
        <f t="shared" si="58"/>
        <v>34.96061578177472</v>
      </c>
      <c r="HM38" s="89">
        <f t="shared" si="58"/>
        <v>34.96061578177472</v>
      </c>
      <c r="HN38" s="89">
        <f t="shared" si="58"/>
        <v>34.96061578177472</v>
      </c>
      <c r="HO38" s="89">
        <f t="shared" si="58"/>
        <v>34.96061578177472</v>
      </c>
      <c r="HP38" s="89">
        <f t="shared" si="58"/>
        <v>34.96061578177472</v>
      </c>
      <c r="HQ38" s="89">
        <f t="shared" si="58"/>
        <v>34.96061578177472</v>
      </c>
      <c r="HR38" s="89">
        <f t="shared" si="58"/>
        <v>34.96061578177472</v>
      </c>
      <c r="HS38" s="89">
        <f t="shared" si="58"/>
        <v>34.96061578177472</v>
      </c>
      <c r="HT38" s="89">
        <f t="shared" si="58"/>
        <v>34.96061578177472</v>
      </c>
      <c r="HU38" s="89">
        <f t="shared" si="58"/>
        <v>34.96061578177472</v>
      </c>
      <c r="HV38" s="89">
        <f t="shared" si="58"/>
        <v>35.651514521228961</v>
      </c>
      <c r="HW38" s="89">
        <f t="shared" ref="HW38:KH38" si="59">(HW$22+HW$44)*$B$38/1000+HW$45</f>
        <v>35.651514521228961</v>
      </c>
      <c r="HX38" s="89">
        <f t="shared" si="59"/>
        <v>35.651514521228961</v>
      </c>
      <c r="HY38" s="89">
        <f t="shared" si="59"/>
        <v>35.651514521228961</v>
      </c>
      <c r="HZ38" s="89">
        <f t="shared" si="59"/>
        <v>35.651514521228961</v>
      </c>
      <c r="IA38" s="89">
        <f t="shared" si="59"/>
        <v>35.651514521228961</v>
      </c>
      <c r="IB38" s="89">
        <f t="shared" si="59"/>
        <v>35.651514521228961</v>
      </c>
      <c r="IC38" s="89">
        <f t="shared" si="59"/>
        <v>35.651514521228961</v>
      </c>
      <c r="ID38" s="89">
        <f t="shared" si="59"/>
        <v>35.651514521228961</v>
      </c>
      <c r="IE38" s="89">
        <f t="shared" si="59"/>
        <v>35.651514521228961</v>
      </c>
      <c r="IF38" s="89">
        <f t="shared" si="59"/>
        <v>35.651514521228961</v>
      </c>
      <c r="IG38" s="89">
        <f t="shared" si="59"/>
        <v>35.651514521228961</v>
      </c>
      <c r="IH38" s="89">
        <f t="shared" si="59"/>
        <v>36.396641713412016</v>
      </c>
      <c r="II38" s="89">
        <f t="shared" si="59"/>
        <v>36.396641713412016</v>
      </c>
      <c r="IJ38" s="89">
        <f t="shared" si="59"/>
        <v>36.396641713412016</v>
      </c>
      <c r="IK38" s="89">
        <f t="shared" si="59"/>
        <v>36.396641713412016</v>
      </c>
      <c r="IL38" s="89">
        <f t="shared" si="59"/>
        <v>36.396641713412016</v>
      </c>
      <c r="IM38" s="89">
        <f t="shared" si="59"/>
        <v>36.396641713412016</v>
      </c>
      <c r="IN38" s="89">
        <f t="shared" si="59"/>
        <v>36.396641713412016</v>
      </c>
      <c r="IO38" s="89">
        <f t="shared" si="59"/>
        <v>36.396641713412016</v>
      </c>
      <c r="IP38" s="89">
        <f t="shared" si="59"/>
        <v>36.396641713412016</v>
      </c>
      <c r="IQ38" s="89">
        <f t="shared" si="59"/>
        <v>36.396641713412016</v>
      </c>
      <c r="IR38" s="89">
        <f t="shared" si="59"/>
        <v>36.396641713412016</v>
      </c>
      <c r="IS38" s="89">
        <f t="shared" si="59"/>
        <v>36.396641713412016</v>
      </c>
      <c r="IT38" s="89">
        <f t="shared" si="59"/>
        <v>37.165165624238426</v>
      </c>
      <c r="IU38" s="89">
        <f t="shared" si="59"/>
        <v>37.165165624238426</v>
      </c>
      <c r="IV38" s="89">
        <f t="shared" si="59"/>
        <v>37.165165624238426</v>
      </c>
      <c r="IW38" s="89">
        <f t="shared" si="59"/>
        <v>37.165165624238426</v>
      </c>
      <c r="IX38" s="89">
        <f t="shared" si="59"/>
        <v>37.165165624238426</v>
      </c>
      <c r="IY38" s="89">
        <f t="shared" si="59"/>
        <v>37.165165624238426</v>
      </c>
      <c r="IZ38" s="89">
        <f t="shared" si="59"/>
        <v>37.165165624238426</v>
      </c>
      <c r="JA38" s="89">
        <f t="shared" si="59"/>
        <v>37.165165624238426</v>
      </c>
      <c r="JB38" s="89">
        <f t="shared" si="59"/>
        <v>37.165165624238426</v>
      </c>
      <c r="JC38" s="89">
        <f t="shared" si="59"/>
        <v>37.165165624238426</v>
      </c>
      <c r="JD38" s="89">
        <f t="shared" si="59"/>
        <v>37.165165624238426</v>
      </c>
      <c r="JE38" s="89">
        <f t="shared" si="59"/>
        <v>37.165165624238426</v>
      </c>
      <c r="JF38" s="89">
        <f t="shared" si="59"/>
        <v>37.923470701979056</v>
      </c>
      <c r="JG38" s="89">
        <f t="shared" si="59"/>
        <v>37.923470701979056</v>
      </c>
      <c r="JH38" s="89">
        <f t="shared" si="59"/>
        <v>37.923470701979056</v>
      </c>
      <c r="JI38" s="89">
        <f t="shared" si="59"/>
        <v>37.923470701979056</v>
      </c>
      <c r="JJ38" s="89">
        <f t="shared" si="59"/>
        <v>37.923470701979056</v>
      </c>
      <c r="JK38" s="89">
        <f t="shared" si="59"/>
        <v>37.923470701979056</v>
      </c>
      <c r="JL38" s="89">
        <f t="shared" si="59"/>
        <v>37.923470701979056</v>
      </c>
      <c r="JM38" s="89">
        <f t="shared" si="59"/>
        <v>37.923470701979056</v>
      </c>
      <c r="JN38" s="89">
        <f t="shared" si="59"/>
        <v>37.923470701979056</v>
      </c>
      <c r="JO38" s="89">
        <f t="shared" si="59"/>
        <v>37.923470701979056</v>
      </c>
      <c r="JP38" s="89">
        <f t="shared" si="59"/>
        <v>37.923470701979056</v>
      </c>
      <c r="JQ38" s="89">
        <f t="shared" si="59"/>
        <v>37.923470701979056</v>
      </c>
      <c r="JR38" s="89">
        <f t="shared" si="59"/>
        <v>15.91</v>
      </c>
      <c r="JS38" s="89">
        <f t="shared" si="59"/>
        <v>15.91</v>
      </c>
      <c r="JT38" s="89">
        <f t="shared" si="59"/>
        <v>15.91</v>
      </c>
      <c r="JU38" s="89">
        <f t="shared" si="59"/>
        <v>15.91</v>
      </c>
      <c r="JV38" s="89">
        <f t="shared" si="59"/>
        <v>15.91</v>
      </c>
      <c r="JW38" s="89">
        <f t="shared" si="59"/>
        <v>15.91</v>
      </c>
      <c r="JX38" s="89">
        <f t="shared" si="59"/>
        <v>15.91</v>
      </c>
      <c r="JY38" s="89">
        <f t="shared" si="59"/>
        <v>15.91</v>
      </c>
      <c r="JZ38" s="89">
        <f t="shared" si="59"/>
        <v>15.91</v>
      </c>
      <c r="KA38" s="89">
        <f t="shared" si="59"/>
        <v>15.91</v>
      </c>
      <c r="KB38" s="89">
        <f t="shared" si="59"/>
        <v>15.91</v>
      </c>
      <c r="KC38" s="89">
        <f t="shared" si="59"/>
        <v>15.91</v>
      </c>
      <c r="KD38" s="89">
        <f t="shared" si="59"/>
        <v>16.23</v>
      </c>
      <c r="KE38" s="89">
        <f t="shared" si="59"/>
        <v>16.23</v>
      </c>
      <c r="KF38" s="89">
        <f t="shared" si="59"/>
        <v>16.23</v>
      </c>
      <c r="KG38" s="89">
        <f t="shared" si="59"/>
        <v>16.23</v>
      </c>
      <c r="KH38" s="89">
        <f t="shared" si="59"/>
        <v>16.23</v>
      </c>
      <c r="KI38" s="89">
        <f t="shared" ref="KI38:MT38" si="60">(KI$22+KI$44)*$B$38/1000+KI$45</f>
        <v>16.23</v>
      </c>
      <c r="KJ38" s="89">
        <f t="shared" si="60"/>
        <v>16.23</v>
      </c>
      <c r="KK38" s="89">
        <f t="shared" si="60"/>
        <v>16.23</v>
      </c>
      <c r="KL38" s="89">
        <f t="shared" si="60"/>
        <v>16.23</v>
      </c>
      <c r="KM38" s="89">
        <f t="shared" si="60"/>
        <v>16.23</v>
      </c>
      <c r="KN38" s="89">
        <f t="shared" si="60"/>
        <v>16.23</v>
      </c>
      <c r="KO38" s="89">
        <f t="shared" si="60"/>
        <v>16.23</v>
      </c>
      <c r="KP38" s="89">
        <f t="shared" si="60"/>
        <v>16.559999999999999</v>
      </c>
      <c r="KQ38" s="89">
        <f t="shared" si="60"/>
        <v>16.559999999999999</v>
      </c>
      <c r="KR38" s="89">
        <f t="shared" si="60"/>
        <v>16.559999999999999</v>
      </c>
      <c r="KS38" s="89">
        <f t="shared" si="60"/>
        <v>16.559999999999999</v>
      </c>
      <c r="KT38" s="89">
        <f t="shared" si="60"/>
        <v>16.559999999999999</v>
      </c>
      <c r="KU38" s="89">
        <f t="shared" si="60"/>
        <v>16.559999999999999</v>
      </c>
      <c r="KV38" s="89">
        <f t="shared" si="60"/>
        <v>16.559999999999999</v>
      </c>
      <c r="KW38" s="89">
        <f t="shared" si="60"/>
        <v>16.559999999999999</v>
      </c>
      <c r="KX38" s="89">
        <f t="shared" si="60"/>
        <v>16.559999999999999</v>
      </c>
      <c r="KY38" s="89">
        <f t="shared" si="60"/>
        <v>16.559999999999999</v>
      </c>
      <c r="KZ38" s="89">
        <f t="shared" si="60"/>
        <v>16.559999999999999</v>
      </c>
      <c r="LA38" s="89">
        <f t="shared" si="60"/>
        <v>16.559999999999999</v>
      </c>
      <c r="LB38" s="89">
        <f t="shared" si="60"/>
        <v>16.89</v>
      </c>
      <c r="LC38" s="89">
        <f t="shared" si="60"/>
        <v>16.89</v>
      </c>
      <c r="LD38" s="89">
        <f t="shared" si="60"/>
        <v>16.89</v>
      </c>
      <c r="LE38" s="89">
        <f t="shared" si="60"/>
        <v>16.89</v>
      </c>
      <c r="LF38" s="89">
        <f t="shared" si="60"/>
        <v>16.89</v>
      </c>
      <c r="LG38" s="89">
        <f t="shared" si="60"/>
        <v>16.89</v>
      </c>
      <c r="LH38" s="89">
        <f t="shared" si="60"/>
        <v>16.89</v>
      </c>
      <c r="LI38" s="89">
        <f t="shared" si="60"/>
        <v>16.89</v>
      </c>
      <c r="LJ38" s="89">
        <f t="shared" si="60"/>
        <v>16.89</v>
      </c>
      <c r="LK38" s="89">
        <f t="shared" si="60"/>
        <v>16.89</v>
      </c>
      <c r="LL38" s="89">
        <f t="shared" si="60"/>
        <v>16.89</v>
      </c>
      <c r="LM38" s="89">
        <f t="shared" si="60"/>
        <v>16.89</v>
      </c>
      <c r="LN38" s="89">
        <f t="shared" si="60"/>
        <v>0</v>
      </c>
      <c r="LO38" s="89">
        <f t="shared" si="60"/>
        <v>0</v>
      </c>
      <c r="LP38" s="89">
        <f t="shared" si="60"/>
        <v>0</v>
      </c>
      <c r="LQ38" s="89">
        <f t="shared" si="60"/>
        <v>0</v>
      </c>
      <c r="LR38" s="89">
        <f t="shared" si="60"/>
        <v>0</v>
      </c>
      <c r="LS38" s="89">
        <f t="shared" si="60"/>
        <v>0</v>
      </c>
      <c r="LT38" s="89">
        <f t="shared" si="60"/>
        <v>0</v>
      </c>
      <c r="LU38" s="89">
        <f t="shared" si="60"/>
        <v>0</v>
      </c>
      <c r="LV38" s="89">
        <f t="shared" si="60"/>
        <v>0</v>
      </c>
      <c r="LW38" s="89">
        <f t="shared" si="60"/>
        <v>0</v>
      </c>
      <c r="LX38" s="89">
        <f t="shared" si="60"/>
        <v>0</v>
      </c>
      <c r="LY38" s="89">
        <f t="shared" si="60"/>
        <v>0</v>
      </c>
      <c r="LZ38" s="89">
        <f t="shared" si="60"/>
        <v>0</v>
      </c>
      <c r="MA38" s="89">
        <f t="shared" si="60"/>
        <v>0</v>
      </c>
      <c r="MB38" s="89">
        <f t="shared" si="60"/>
        <v>0</v>
      </c>
      <c r="MC38" s="89">
        <f t="shared" si="60"/>
        <v>0</v>
      </c>
      <c r="MD38" s="89">
        <f t="shared" si="60"/>
        <v>0</v>
      </c>
      <c r="ME38" s="89">
        <f t="shared" si="60"/>
        <v>0</v>
      </c>
      <c r="MF38" s="89">
        <f t="shared" si="60"/>
        <v>0</v>
      </c>
      <c r="MG38" s="89">
        <f t="shared" si="60"/>
        <v>0</v>
      </c>
      <c r="MH38" s="89">
        <f t="shared" si="60"/>
        <v>0</v>
      </c>
      <c r="MI38" s="89">
        <f t="shared" si="60"/>
        <v>0</v>
      </c>
      <c r="MJ38" s="89">
        <f t="shared" si="60"/>
        <v>0</v>
      </c>
      <c r="MK38" s="89">
        <f t="shared" si="60"/>
        <v>0</v>
      </c>
      <c r="ML38" s="89">
        <f t="shared" si="60"/>
        <v>0</v>
      </c>
      <c r="MM38" s="89">
        <f t="shared" si="60"/>
        <v>0</v>
      </c>
      <c r="MN38" s="89">
        <f t="shared" si="60"/>
        <v>0</v>
      </c>
      <c r="MO38" s="89">
        <f t="shared" si="60"/>
        <v>0</v>
      </c>
      <c r="MP38" s="89">
        <f t="shared" si="60"/>
        <v>0</v>
      </c>
      <c r="MQ38" s="89">
        <f t="shared" si="60"/>
        <v>0</v>
      </c>
      <c r="MR38" s="89">
        <f t="shared" si="60"/>
        <v>0</v>
      </c>
      <c r="MS38" s="89">
        <f t="shared" si="60"/>
        <v>0</v>
      </c>
      <c r="MT38" s="89">
        <f t="shared" si="60"/>
        <v>0</v>
      </c>
      <c r="MU38" s="89">
        <f t="shared" ref="MU38" si="61">(MU$22+MU$44)*$B$38/1000+MU$45</f>
        <v>0</v>
      </c>
      <c r="MV38" s="89">
        <f t="shared" ref="MV38:MW38" si="62">MU38</f>
        <v>0</v>
      </c>
      <c r="MW38" s="89">
        <f t="shared" si="62"/>
        <v>0</v>
      </c>
      <c r="OH38" s="89">
        <f t="shared" ref="OH38:QS38" si="63">(OH$22+OH$44)*$B$38/1000+OH$45</f>
        <v>22.774566328529641</v>
      </c>
      <c r="OI38" s="89">
        <f t="shared" si="63"/>
        <v>22.774576328529633</v>
      </c>
      <c r="OJ38" s="89">
        <f t="shared" si="63"/>
        <v>22.774576328529633</v>
      </c>
      <c r="OK38" s="89">
        <f t="shared" si="63"/>
        <v>22.774576328529633</v>
      </c>
      <c r="OL38" s="89">
        <f t="shared" si="63"/>
        <v>22.774576328529633</v>
      </c>
      <c r="OM38" s="89">
        <f t="shared" si="63"/>
        <v>22.774566328529641</v>
      </c>
      <c r="ON38" s="89">
        <f t="shared" si="63"/>
        <v>22.774576328529633</v>
      </c>
      <c r="OO38" s="89">
        <f t="shared" si="63"/>
        <v>22.774576328529633</v>
      </c>
      <c r="OP38" s="89">
        <f t="shared" si="63"/>
        <v>22.774566328529641</v>
      </c>
      <c r="OQ38" s="89">
        <f t="shared" si="63"/>
        <v>22.774566328529641</v>
      </c>
      <c r="OR38" s="89">
        <f t="shared" si="63"/>
        <v>22.774566328529641</v>
      </c>
      <c r="OS38" s="89">
        <f t="shared" si="63"/>
        <v>22.774576328529633</v>
      </c>
      <c r="OT38" s="89">
        <f t="shared" si="63"/>
        <v>23.273488409408909</v>
      </c>
      <c r="OU38" s="89">
        <f t="shared" si="63"/>
        <v>23.273498409408912</v>
      </c>
      <c r="OV38" s="89">
        <f t="shared" si="63"/>
        <v>23.273488409408909</v>
      </c>
      <c r="OW38" s="89">
        <f t="shared" si="63"/>
        <v>23.273498409408912</v>
      </c>
      <c r="OX38" s="89">
        <f t="shared" si="63"/>
        <v>23.273488409408909</v>
      </c>
      <c r="OY38" s="89">
        <f t="shared" si="63"/>
        <v>23.273498409408912</v>
      </c>
      <c r="OZ38" s="89">
        <f t="shared" si="63"/>
        <v>23.273498409408912</v>
      </c>
      <c r="PA38" s="89">
        <f t="shared" si="63"/>
        <v>23.273498409408912</v>
      </c>
      <c r="PB38" s="89">
        <f t="shared" si="63"/>
        <v>23.273498409408912</v>
      </c>
      <c r="PC38" s="89">
        <f t="shared" si="63"/>
        <v>23.273498409408912</v>
      </c>
      <c r="PD38" s="89">
        <f t="shared" si="63"/>
        <v>23.273488409408909</v>
      </c>
      <c r="PE38" s="89">
        <f t="shared" si="63"/>
        <v>23.273498409408912</v>
      </c>
      <c r="PF38" s="89">
        <f t="shared" si="63"/>
        <v>24.523700254325437</v>
      </c>
      <c r="PG38" s="89">
        <f t="shared" si="63"/>
        <v>24.523700254325437</v>
      </c>
      <c r="PH38" s="89">
        <f t="shared" si="63"/>
        <v>24.523700254325437</v>
      </c>
      <c r="PI38" s="89">
        <f t="shared" si="63"/>
        <v>24.523700254325437</v>
      </c>
      <c r="PJ38" s="89">
        <f t="shared" si="63"/>
        <v>24.523700254325437</v>
      </c>
      <c r="PK38" s="89">
        <f t="shared" si="63"/>
        <v>24.523700254325437</v>
      </c>
      <c r="PL38" s="89">
        <f t="shared" si="63"/>
        <v>24.523700254325437</v>
      </c>
      <c r="PM38" s="89">
        <f t="shared" si="63"/>
        <v>24.523700254325437</v>
      </c>
      <c r="PN38" s="89">
        <f t="shared" si="63"/>
        <v>24.523700254325437</v>
      </c>
      <c r="PO38" s="89">
        <f t="shared" si="63"/>
        <v>24.523700254325437</v>
      </c>
      <c r="PP38" s="89">
        <f t="shared" si="63"/>
        <v>24.523700254325437</v>
      </c>
      <c r="PQ38" s="89">
        <f t="shared" si="63"/>
        <v>24.523700254325437</v>
      </c>
      <c r="PR38" s="89">
        <f t="shared" si="63"/>
        <v>25.511842004808624</v>
      </c>
      <c r="PS38" s="89">
        <f t="shared" si="63"/>
        <v>25.511842004808624</v>
      </c>
      <c r="PT38" s="89">
        <f t="shared" si="63"/>
        <v>25.511842004808624</v>
      </c>
      <c r="PU38" s="89">
        <f t="shared" si="63"/>
        <v>25.511842004808624</v>
      </c>
      <c r="PV38" s="89">
        <f t="shared" si="63"/>
        <v>25.511842004808624</v>
      </c>
      <c r="PW38" s="89">
        <f t="shared" si="63"/>
        <v>25.511842004808624</v>
      </c>
      <c r="PX38" s="89">
        <f t="shared" si="63"/>
        <v>25.511842004808624</v>
      </c>
      <c r="PY38" s="89">
        <f t="shared" si="63"/>
        <v>25.511842004808624</v>
      </c>
      <c r="PZ38" s="89">
        <f t="shared" si="63"/>
        <v>25.511842004808624</v>
      </c>
      <c r="QA38" s="89">
        <f t="shared" si="63"/>
        <v>25.511842004808624</v>
      </c>
      <c r="QB38" s="89">
        <f t="shared" si="63"/>
        <v>25.511842004808624</v>
      </c>
      <c r="QC38" s="89">
        <f t="shared" si="63"/>
        <v>25.511842004808624</v>
      </c>
      <c r="QD38" s="89">
        <f t="shared" si="63"/>
        <v>26.651333842570928</v>
      </c>
      <c r="QE38" s="89">
        <f t="shared" si="63"/>
        <v>26.651333842570928</v>
      </c>
      <c r="QF38" s="89">
        <f t="shared" si="63"/>
        <v>26.651333842570928</v>
      </c>
      <c r="QG38" s="89">
        <f t="shared" si="63"/>
        <v>26.651333842570928</v>
      </c>
      <c r="QH38" s="89">
        <f t="shared" si="63"/>
        <v>26.651333842570928</v>
      </c>
      <c r="QI38" s="89">
        <f t="shared" si="63"/>
        <v>26.651333842570928</v>
      </c>
      <c r="QJ38" s="89">
        <f t="shared" si="63"/>
        <v>26.651333842570928</v>
      </c>
      <c r="QK38" s="89">
        <f t="shared" si="63"/>
        <v>26.651333842570928</v>
      </c>
      <c r="QL38" s="89">
        <f t="shared" si="63"/>
        <v>26.651333842570928</v>
      </c>
      <c r="QM38" s="89">
        <f t="shared" si="63"/>
        <v>26.651333842570928</v>
      </c>
      <c r="QN38" s="89">
        <f t="shared" si="63"/>
        <v>26.651333842570928</v>
      </c>
      <c r="QO38" s="89">
        <f t="shared" si="63"/>
        <v>26.651333842570928</v>
      </c>
      <c r="QP38" s="89">
        <f t="shared" si="63"/>
        <v>27.731909757058538</v>
      </c>
      <c r="QQ38" s="89">
        <f t="shared" si="63"/>
        <v>27.731909757058538</v>
      </c>
      <c r="QR38" s="89">
        <f t="shared" si="63"/>
        <v>27.731909757058538</v>
      </c>
      <c r="QS38" s="89">
        <f t="shared" si="63"/>
        <v>27.731909757058538</v>
      </c>
      <c r="QT38" s="89">
        <f t="shared" ref="QT38:TE38" si="64">(QT$22+QT$44)*$B$38/1000+QT$45</f>
        <v>27.731909757058538</v>
      </c>
      <c r="QU38" s="89">
        <f t="shared" si="64"/>
        <v>27.731909757058538</v>
      </c>
      <c r="QV38" s="89">
        <f t="shared" si="64"/>
        <v>27.731909757058538</v>
      </c>
      <c r="QW38" s="89">
        <f t="shared" si="64"/>
        <v>27.731909757058538</v>
      </c>
      <c r="QX38" s="89">
        <f t="shared" si="64"/>
        <v>27.731909757058538</v>
      </c>
      <c r="QY38" s="89">
        <f t="shared" si="64"/>
        <v>27.731909757058538</v>
      </c>
      <c r="QZ38" s="89">
        <f t="shared" si="64"/>
        <v>27.731909757058538</v>
      </c>
      <c r="RA38" s="89">
        <f t="shared" si="64"/>
        <v>27.731909757058538</v>
      </c>
      <c r="RB38" s="89">
        <f t="shared" si="64"/>
        <v>28.709644831752723</v>
      </c>
      <c r="RC38" s="89">
        <f t="shared" si="64"/>
        <v>28.709644831752723</v>
      </c>
      <c r="RD38" s="89">
        <f t="shared" si="64"/>
        <v>28.709644831752723</v>
      </c>
      <c r="RE38" s="89">
        <f t="shared" si="64"/>
        <v>28.709644831752723</v>
      </c>
      <c r="RF38" s="89">
        <f t="shared" si="64"/>
        <v>28.709644831752723</v>
      </c>
      <c r="RG38" s="89">
        <f t="shared" si="64"/>
        <v>28.709644831752723</v>
      </c>
      <c r="RH38" s="89">
        <f t="shared" si="64"/>
        <v>28.709644831752723</v>
      </c>
      <c r="RI38" s="89">
        <f t="shared" si="64"/>
        <v>28.709644831752723</v>
      </c>
      <c r="RJ38" s="89">
        <f t="shared" si="64"/>
        <v>28.709644831752723</v>
      </c>
      <c r="RK38" s="89">
        <f t="shared" si="64"/>
        <v>28.709644831752723</v>
      </c>
      <c r="RL38" s="89">
        <f t="shared" si="64"/>
        <v>28.709644831752723</v>
      </c>
      <c r="RM38" s="89">
        <f t="shared" si="64"/>
        <v>28.709644831752723</v>
      </c>
      <c r="RN38" s="89">
        <f t="shared" si="64"/>
        <v>29.896959902006547</v>
      </c>
      <c r="RO38" s="89">
        <f t="shared" si="64"/>
        <v>29.896959902006547</v>
      </c>
      <c r="RP38" s="89">
        <f t="shared" si="64"/>
        <v>29.896959902006547</v>
      </c>
      <c r="RQ38" s="89">
        <f t="shared" si="64"/>
        <v>29.896959902006547</v>
      </c>
      <c r="RR38" s="89">
        <f t="shared" si="64"/>
        <v>29.896959902006547</v>
      </c>
      <c r="RS38" s="89">
        <f t="shared" si="64"/>
        <v>29.896959902006547</v>
      </c>
      <c r="RT38" s="89">
        <f t="shared" si="64"/>
        <v>29.896959902006547</v>
      </c>
      <c r="RU38" s="89">
        <f t="shared" si="64"/>
        <v>29.896959902006547</v>
      </c>
      <c r="RV38" s="89">
        <f t="shared" si="64"/>
        <v>29.896959902006547</v>
      </c>
      <c r="RW38" s="89">
        <f t="shared" si="64"/>
        <v>29.896959902006547</v>
      </c>
      <c r="RX38" s="89">
        <f t="shared" si="64"/>
        <v>29.896959902006547</v>
      </c>
      <c r="RY38" s="89">
        <f t="shared" si="64"/>
        <v>29.896959902006547</v>
      </c>
      <c r="RZ38" s="89">
        <f t="shared" si="64"/>
        <v>30.482004847119942</v>
      </c>
      <c r="SA38" s="89">
        <f t="shared" si="64"/>
        <v>30.482004847119942</v>
      </c>
      <c r="SB38" s="89">
        <f t="shared" si="64"/>
        <v>30.482004847119942</v>
      </c>
      <c r="SC38" s="89">
        <f t="shared" si="64"/>
        <v>30.482004847119942</v>
      </c>
      <c r="SD38" s="89">
        <f t="shared" si="64"/>
        <v>30.482004847119942</v>
      </c>
      <c r="SE38" s="89">
        <f t="shared" si="64"/>
        <v>30.482004847119942</v>
      </c>
      <c r="SF38" s="89">
        <f t="shared" si="64"/>
        <v>30.482004847119942</v>
      </c>
      <c r="SG38" s="89">
        <f t="shared" si="64"/>
        <v>30.482004847119942</v>
      </c>
      <c r="SH38" s="89">
        <f t="shared" si="64"/>
        <v>30.482004847119942</v>
      </c>
      <c r="SI38" s="89">
        <f t="shared" si="64"/>
        <v>30.482004847119942</v>
      </c>
      <c r="SJ38" s="89">
        <f t="shared" si="64"/>
        <v>30.482004847119942</v>
      </c>
      <c r="SK38" s="89">
        <f t="shared" si="64"/>
        <v>30.482004847119942</v>
      </c>
      <c r="SL38" s="89">
        <f t="shared" si="64"/>
        <v>31.110299995779027</v>
      </c>
      <c r="SM38" s="89">
        <f t="shared" si="64"/>
        <v>31.110299995779027</v>
      </c>
      <c r="SN38" s="89">
        <f t="shared" si="64"/>
        <v>31.110299995779027</v>
      </c>
      <c r="SO38" s="89">
        <f t="shared" si="64"/>
        <v>31.110299995779027</v>
      </c>
      <c r="SP38" s="89">
        <f t="shared" si="64"/>
        <v>31.110299995779027</v>
      </c>
      <c r="SQ38" s="89">
        <f t="shared" si="64"/>
        <v>31.110299995779027</v>
      </c>
      <c r="SR38" s="89">
        <f t="shared" si="64"/>
        <v>31.110299995779027</v>
      </c>
      <c r="SS38" s="89">
        <f t="shared" si="64"/>
        <v>31.110299995779027</v>
      </c>
      <c r="ST38" s="89">
        <f t="shared" si="64"/>
        <v>31.110299995779027</v>
      </c>
      <c r="SU38" s="89">
        <f t="shared" si="64"/>
        <v>31.110299995779027</v>
      </c>
      <c r="SV38" s="89">
        <f t="shared" si="64"/>
        <v>31.110299995779027</v>
      </c>
      <c r="SW38" s="89">
        <f t="shared" si="64"/>
        <v>31.110299995779027</v>
      </c>
      <c r="SX38" s="89">
        <f t="shared" si="64"/>
        <v>31.665490122109262</v>
      </c>
      <c r="SY38" s="89">
        <f t="shared" si="64"/>
        <v>31.665490122109262</v>
      </c>
      <c r="SZ38" s="89">
        <f t="shared" si="64"/>
        <v>31.665490122109262</v>
      </c>
      <c r="TA38" s="89">
        <f t="shared" si="64"/>
        <v>31.665490122109262</v>
      </c>
      <c r="TB38" s="89">
        <f t="shared" si="64"/>
        <v>31.665490122109262</v>
      </c>
      <c r="TC38" s="89">
        <f t="shared" si="64"/>
        <v>31.665490122109262</v>
      </c>
      <c r="TD38" s="89">
        <f t="shared" si="64"/>
        <v>31.665490122109262</v>
      </c>
      <c r="TE38" s="89">
        <f t="shared" si="64"/>
        <v>31.665490122109262</v>
      </c>
      <c r="TF38" s="89">
        <f t="shared" ref="TF38:VQ38" si="65">(TF$22+TF$44)*$B$38/1000+TF$45</f>
        <v>31.665490122109262</v>
      </c>
      <c r="TG38" s="89">
        <f t="shared" si="65"/>
        <v>31.665490122109262</v>
      </c>
      <c r="TH38" s="89">
        <f t="shared" si="65"/>
        <v>31.665490122109262</v>
      </c>
      <c r="TI38" s="89">
        <f t="shared" si="65"/>
        <v>31.665490122109262</v>
      </c>
      <c r="TJ38" s="89">
        <f t="shared" si="65"/>
        <v>32.367066461751598</v>
      </c>
      <c r="TK38" s="89">
        <f t="shared" si="65"/>
        <v>32.367066461751598</v>
      </c>
      <c r="TL38" s="89">
        <f t="shared" si="65"/>
        <v>32.367066461751598</v>
      </c>
      <c r="TM38" s="89">
        <f t="shared" si="65"/>
        <v>32.367066461751598</v>
      </c>
      <c r="TN38" s="89">
        <f t="shared" si="65"/>
        <v>32.367066461751598</v>
      </c>
      <c r="TO38" s="89">
        <f t="shared" si="65"/>
        <v>32.367066461751598</v>
      </c>
      <c r="TP38" s="89">
        <f t="shared" si="65"/>
        <v>32.367066461751598</v>
      </c>
      <c r="TQ38" s="89">
        <f t="shared" si="65"/>
        <v>32.367066461751598</v>
      </c>
      <c r="TR38" s="89">
        <f t="shared" si="65"/>
        <v>32.367066461751598</v>
      </c>
      <c r="TS38" s="89">
        <f t="shared" si="65"/>
        <v>32.367066461751598</v>
      </c>
      <c r="TT38" s="89">
        <f t="shared" si="65"/>
        <v>32.367066461751598</v>
      </c>
      <c r="TU38" s="89">
        <f t="shared" si="65"/>
        <v>32.367066461751598</v>
      </c>
      <c r="TV38" s="89">
        <f t="shared" si="65"/>
        <v>32.976576180815115</v>
      </c>
      <c r="TW38" s="89">
        <f t="shared" si="65"/>
        <v>32.976576180815115</v>
      </c>
      <c r="TX38" s="89">
        <f t="shared" si="65"/>
        <v>32.976576180815115</v>
      </c>
      <c r="TY38" s="89">
        <f t="shared" si="65"/>
        <v>32.976576180815115</v>
      </c>
      <c r="TZ38" s="89">
        <f t="shared" si="65"/>
        <v>32.976576180815115</v>
      </c>
      <c r="UA38" s="89">
        <f t="shared" si="65"/>
        <v>32.976576180815115</v>
      </c>
      <c r="UB38" s="89">
        <f t="shared" si="65"/>
        <v>32.976576180815115</v>
      </c>
      <c r="UC38" s="89">
        <f t="shared" si="65"/>
        <v>32.976576180815115</v>
      </c>
      <c r="UD38" s="89">
        <f t="shared" si="65"/>
        <v>32.976576180815115</v>
      </c>
      <c r="UE38" s="89">
        <f t="shared" si="65"/>
        <v>32.976576180815115</v>
      </c>
      <c r="UF38" s="89">
        <f t="shared" si="65"/>
        <v>32.976576180815115</v>
      </c>
      <c r="UG38" s="89">
        <f t="shared" si="65"/>
        <v>32.976576180815115</v>
      </c>
      <c r="UH38" s="89">
        <f t="shared" si="65"/>
        <v>33.647386061373766</v>
      </c>
      <c r="UI38" s="89">
        <f t="shared" si="65"/>
        <v>33.647386061373766</v>
      </c>
      <c r="UJ38" s="89">
        <f t="shared" si="65"/>
        <v>33.647386061373766</v>
      </c>
      <c r="UK38" s="89">
        <f t="shared" si="65"/>
        <v>33.647386061373766</v>
      </c>
      <c r="UL38" s="89">
        <f t="shared" si="65"/>
        <v>33.647386061373766</v>
      </c>
      <c r="UM38" s="89">
        <f t="shared" si="65"/>
        <v>33.647386061373766</v>
      </c>
      <c r="UN38" s="89">
        <f t="shared" si="65"/>
        <v>33.647386061373766</v>
      </c>
      <c r="UO38" s="89">
        <f t="shared" si="65"/>
        <v>33.647386061373766</v>
      </c>
      <c r="UP38" s="89">
        <f t="shared" si="65"/>
        <v>33.647386061373766</v>
      </c>
      <c r="UQ38" s="89">
        <f t="shared" si="65"/>
        <v>33.647386061373766</v>
      </c>
      <c r="UR38" s="89">
        <f t="shared" si="65"/>
        <v>33.647386061373766</v>
      </c>
      <c r="US38" s="89">
        <f t="shared" si="65"/>
        <v>33.647386061373766</v>
      </c>
      <c r="UT38" s="89">
        <f t="shared" si="65"/>
        <v>34.26157809752219</v>
      </c>
      <c r="UU38" s="89">
        <f t="shared" si="65"/>
        <v>34.26157809752219</v>
      </c>
      <c r="UV38" s="89">
        <f t="shared" si="65"/>
        <v>34.26157809752219</v>
      </c>
      <c r="UW38" s="89">
        <f t="shared" si="65"/>
        <v>34.26157809752219</v>
      </c>
      <c r="UX38" s="89">
        <f t="shared" si="65"/>
        <v>34.26157809752219</v>
      </c>
      <c r="UY38" s="89">
        <f t="shared" si="65"/>
        <v>34.26157809752219</v>
      </c>
      <c r="UZ38" s="89">
        <f t="shared" si="65"/>
        <v>34.26157809752219</v>
      </c>
      <c r="VA38" s="89">
        <f t="shared" si="65"/>
        <v>34.26157809752219</v>
      </c>
      <c r="VB38" s="89">
        <f t="shared" si="65"/>
        <v>34.26157809752219</v>
      </c>
      <c r="VC38" s="89">
        <f t="shared" si="65"/>
        <v>34.26157809752219</v>
      </c>
      <c r="VD38" s="89">
        <f t="shared" si="65"/>
        <v>34.26157809752219</v>
      </c>
      <c r="VE38" s="89">
        <f t="shared" si="65"/>
        <v>34.26157809752219</v>
      </c>
      <c r="VF38" s="89">
        <f t="shared" si="65"/>
        <v>34.96061578177472</v>
      </c>
      <c r="VG38" s="89">
        <f t="shared" si="65"/>
        <v>34.96061578177472</v>
      </c>
      <c r="VH38" s="89">
        <f t="shared" si="65"/>
        <v>34.96061578177472</v>
      </c>
      <c r="VI38" s="89">
        <f t="shared" si="65"/>
        <v>34.96061578177472</v>
      </c>
      <c r="VJ38" s="89">
        <f t="shared" si="65"/>
        <v>34.96061578177472</v>
      </c>
      <c r="VK38" s="89">
        <f t="shared" si="65"/>
        <v>34.96061578177472</v>
      </c>
      <c r="VL38" s="89">
        <f t="shared" si="65"/>
        <v>34.96061578177472</v>
      </c>
      <c r="VM38" s="89">
        <f t="shared" si="65"/>
        <v>34.96061578177472</v>
      </c>
      <c r="VN38" s="89">
        <f t="shared" si="65"/>
        <v>34.96061578177472</v>
      </c>
      <c r="VO38" s="89">
        <f t="shared" si="65"/>
        <v>34.96061578177472</v>
      </c>
      <c r="VP38" s="89">
        <f t="shared" si="65"/>
        <v>34.96061578177472</v>
      </c>
      <c r="VQ38" s="89">
        <f t="shared" si="65"/>
        <v>34.96061578177472</v>
      </c>
      <c r="VR38" s="89">
        <f t="shared" ref="VR38:XM38" si="66">(VR$22+VR$44)*$B$38/1000+VR$45</f>
        <v>35.651514521228961</v>
      </c>
      <c r="VS38" s="89">
        <f t="shared" si="66"/>
        <v>35.651514521228961</v>
      </c>
      <c r="VT38" s="89">
        <f t="shared" si="66"/>
        <v>35.651514521228961</v>
      </c>
      <c r="VU38" s="89">
        <f t="shared" si="66"/>
        <v>35.651514521228961</v>
      </c>
      <c r="VV38" s="89">
        <f t="shared" si="66"/>
        <v>35.651514521228961</v>
      </c>
      <c r="VW38" s="89">
        <f t="shared" si="66"/>
        <v>35.651514521228961</v>
      </c>
      <c r="VX38" s="89">
        <f t="shared" si="66"/>
        <v>35.651514521228961</v>
      </c>
      <c r="VY38" s="89">
        <f t="shared" si="66"/>
        <v>35.651514521228961</v>
      </c>
      <c r="VZ38" s="89">
        <f t="shared" si="66"/>
        <v>35.651514521228961</v>
      </c>
      <c r="WA38" s="89">
        <f t="shared" si="66"/>
        <v>35.651514521228961</v>
      </c>
      <c r="WB38" s="89">
        <f t="shared" si="66"/>
        <v>35.651514521228961</v>
      </c>
      <c r="WC38" s="89">
        <f t="shared" si="66"/>
        <v>35.651514521228961</v>
      </c>
      <c r="WD38" s="89">
        <f t="shared" si="66"/>
        <v>36.396641713412016</v>
      </c>
      <c r="WE38" s="89">
        <f t="shared" si="66"/>
        <v>36.396641713412016</v>
      </c>
      <c r="WF38" s="89">
        <f t="shared" si="66"/>
        <v>36.396641713412016</v>
      </c>
      <c r="WG38" s="89">
        <f t="shared" si="66"/>
        <v>36.396641713412016</v>
      </c>
      <c r="WH38" s="89">
        <f t="shared" si="66"/>
        <v>36.396641713412016</v>
      </c>
      <c r="WI38" s="89">
        <f t="shared" si="66"/>
        <v>36.396641713412016</v>
      </c>
      <c r="WJ38" s="89">
        <f t="shared" si="66"/>
        <v>36.396641713412016</v>
      </c>
      <c r="WK38" s="89">
        <f t="shared" si="66"/>
        <v>36.396641713412016</v>
      </c>
      <c r="WL38" s="89">
        <f t="shared" si="66"/>
        <v>36.396641713412016</v>
      </c>
      <c r="WM38" s="89">
        <f t="shared" si="66"/>
        <v>36.396641713412016</v>
      </c>
      <c r="WN38" s="89">
        <f t="shared" si="66"/>
        <v>36.396641713412016</v>
      </c>
      <c r="WO38" s="89">
        <f t="shared" si="66"/>
        <v>36.396641713412016</v>
      </c>
      <c r="WP38" s="89">
        <f t="shared" si="66"/>
        <v>37.165165624238426</v>
      </c>
      <c r="WQ38" s="89">
        <f t="shared" si="66"/>
        <v>37.165165624238426</v>
      </c>
      <c r="WR38" s="89">
        <f t="shared" si="66"/>
        <v>37.165165624238426</v>
      </c>
      <c r="WS38" s="89">
        <f t="shared" si="66"/>
        <v>37.165165624238426</v>
      </c>
      <c r="WT38" s="89">
        <f t="shared" si="66"/>
        <v>37.165165624238426</v>
      </c>
      <c r="WU38" s="89">
        <f t="shared" si="66"/>
        <v>37.165165624238426</v>
      </c>
      <c r="WV38" s="89">
        <f t="shared" si="66"/>
        <v>37.165165624238426</v>
      </c>
      <c r="WW38" s="89">
        <f t="shared" si="66"/>
        <v>37.165165624238426</v>
      </c>
      <c r="WX38" s="89">
        <f t="shared" si="66"/>
        <v>37.165165624238426</v>
      </c>
      <c r="WY38" s="89">
        <f t="shared" si="66"/>
        <v>37.165165624238426</v>
      </c>
      <c r="WZ38" s="89">
        <f t="shared" si="66"/>
        <v>37.165165624238426</v>
      </c>
      <c r="XA38" s="89">
        <f t="shared" si="66"/>
        <v>37.165165624238426</v>
      </c>
      <c r="XB38" s="89">
        <f t="shared" si="66"/>
        <v>37.923470701979056</v>
      </c>
      <c r="XC38" s="89">
        <f t="shared" si="66"/>
        <v>37.923470701979056</v>
      </c>
      <c r="XD38" s="89">
        <f t="shared" si="66"/>
        <v>37.923470701979056</v>
      </c>
      <c r="XE38" s="89">
        <f t="shared" si="66"/>
        <v>37.923470701979056</v>
      </c>
      <c r="XF38" s="89">
        <f t="shared" si="66"/>
        <v>37.923470701979056</v>
      </c>
      <c r="XG38" s="89">
        <f t="shared" si="66"/>
        <v>37.923470701979056</v>
      </c>
      <c r="XH38" s="89">
        <f t="shared" si="66"/>
        <v>37.923470701979056</v>
      </c>
      <c r="XI38" s="89">
        <f t="shared" si="66"/>
        <v>37.923470701979056</v>
      </c>
      <c r="XJ38" s="89">
        <f t="shared" si="66"/>
        <v>37.923470701979056</v>
      </c>
      <c r="XK38" s="89">
        <f t="shared" si="66"/>
        <v>37.923470701979056</v>
      </c>
      <c r="XL38" s="89">
        <f t="shared" si="66"/>
        <v>37.923470701979056</v>
      </c>
      <c r="XM38" s="89">
        <f t="shared" si="66"/>
        <v>37.923470701979056</v>
      </c>
    </row>
    <row r="39" spans="1:721" x14ac:dyDescent="0.3"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  <c r="IW39" s="97"/>
      <c r="IX39" s="97"/>
      <c r="IY39" s="97"/>
      <c r="IZ39" s="97"/>
      <c r="JA39" s="97"/>
      <c r="JB39" s="97"/>
      <c r="JC39" s="97"/>
      <c r="JD39" s="97"/>
      <c r="JE39" s="97"/>
      <c r="JF39" s="97"/>
      <c r="JG39" s="97"/>
      <c r="JH39" s="97"/>
      <c r="JI39" s="97"/>
      <c r="JJ39" s="97"/>
      <c r="JK39" s="97"/>
      <c r="JL39" s="97"/>
      <c r="JM39" s="97"/>
      <c r="JN39" s="97"/>
      <c r="JO39" s="97"/>
      <c r="JP39" s="97"/>
      <c r="JQ39" s="97"/>
      <c r="JR39" s="97"/>
      <c r="JS39" s="97"/>
      <c r="JT39" s="97"/>
      <c r="JU39" s="97"/>
      <c r="JV39" s="97"/>
      <c r="JW39" s="97"/>
      <c r="JX39" s="97"/>
      <c r="JY39" s="97"/>
      <c r="JZ39" s="97"/>
      <c r="KA39" s="97"/>
      <c r="KB39" s="97"/>
      <c r="KC39" s="97"/>
      <c r="KD39" s="97"/>
      <c r="KE39" s="97"/>
      <c r="KF39" s="97"/>
      <c r="KG39" s="97"/>
      <c r="KH39" s="97"/>
      <c r="KI39" s="97"/>
      <c r="KJ39" s="97"/>
      <c r="KK39" s="97"/>
      <c r="KL39" s="97"/>
      <c r="KM39" s="97"/>
      <c r="KN39" s="97"/>
      <c r="KO39" s="97"/>
      <c r="KP39" s="97"/>
      <c r="KQ39" s="97"/>
      <c r="KR39" s="97"/>
      <c r="KS39" s="97"/>
      <c r="KT39" s="97"/>
      <c r="KU39" s="97"/>
      <c r="KV39" s="97"/>
      <c r="KW39" s="97"/>
      <c r="KX39" s="97"/>
      <c r="KY39" s="97"/>
      <c r="KZ39" s="97"/>
      <c r="LA39" s="97"/>
      <c r="LB39" s="97"/>
      <c r="LC39" s="97"/>
      <c r="LD39" s="97"/>
      <c r="LE39" s="97"/>
      <c r="LF39" s="97"/>
      <c r="LG39" s="97"/>
      <c r="LH39" s="97"/>
      <c r="LI39" s="97"/>
      <c r="LJ39" s="97"/>
      <c r="LK39" s="97"/>
      <c r="LL39" s="97"/>
      <c r="LM39" s="97"/>
      <c r="LN39" s="97"/>
      <c r="LO39" s="97"/>
      <c r="LP39" s="97"/>
      <c r="LQ39" s="97"/>
      <c r="LR39" s="97"/>
      <c r="LS39" s="97"/>
      <c r="LT39" s="97"/>
      <c r="LU39" s="97"/>
      <c r="LV39" s="97"/>
      <c r="LW39" s="97"/>
      <c r="LX39" s="97"/>
      <c r="LY39" s="97"/>
      <c r="LZ39" s="97"/>
      <c r="MA39" s="97"/>
      <c r="MB39" s="97"/>
      <c r="MC39" s="97"/>
      <c r="MD39" s="97"/>
      <c r="ME39" s="97"/>
      <c r="MF39" s="97"/>
      <c r="MG39" s="97"/>
      <c r="MH39" s="97"/>
      <c r="MI39" s="97"/>
      <c r="MJ39" s="97"/>
      <c r="MK39" s="97"/>
      <c r="ML39" s="97"/>
      <c r="MM39" s="97"/>
      <c r="MN39" s="97"/>
      <c r="MO39" s="97"/>
      <c r="MP39" s="97"/>
      <c r="MQ39" s="97"/>
      <c r="MR39" s="97"/>
      <c r="MS39" s="97"/>
      <c r="MT39" s="97"/>
      <c r="MU39" s="97"/>
      <c r="MV39" s="97"/>
      <c r="MW39" s="97"/>
      <c r="OH39" s="97"/>
      <c r="OI39" s="97"/>
      <c r="OJ39" s="97"/>
      <c r="OK39" s="97"/>
      <c r="OL39" s="97"/>
      <c r="OM39" s="97"/>
      <c r="ON39" s="97"/>
      <c r="OO39" s="97"/>
      <c r="OP39" s="97"/>
      <c r="OQ39" s="97"/>
      <c r="OR39" s="97"/>
      <c r="OS39" s="97"/>
      <c r="OT39" s="97"/>
      <c r="OU39" s="97"/>
      <c r="OV39" s="97"/>
      <c r="OW39" s="97"/>
      <c r="OX39" s="97"/>
      <c r="OY39" s="97"/>
      <c r="OZ39" s="97"/>
      <c r="PA39" s="97"/>
      <c r="PB39" s="97"/>
      <c r="PC39" s="97"/>
      <c r="PD39" s="97"/>
      <c r="PE39" s="97"/>
      <c r="PF39" s="97"/>
      <c r="PG39" s="97"/>
      <c r="PH39" s="97"/>
      <c r="PI39" s="97"/>
      <c r="PJ39" s="97"/>
      <c r="PK39" s="97"/>
      <c r="PL39" s="97"/>
      <c r="PM39" s="97"/>
      <c r="PN39" s="97"/>
      <c r="PO39" s="97"/>
      <c r="PP39" s="97"/>
      <c r="PQ39" s="97"/>
      <c r="PR39" s="97"/>
      <c r="PS39" s="97"/>
      <c r="PT39" s="97"/>
      <c r="PU39" s="97"/>
      <c r="PV39" s="97"/>
      <c r="PW39" s="97"/>
      <c r="PX39" s="97"/>
      <c r="PY39" s="97"/>
      <c r="PZ39" s="97"/>
      <c r="QA39" s="97"/>
      <c r="QB39" s="97"/>
      <c r="QC39" s="97"/>
      <c r="QD39" s="97"/>
      <c r="QE39" s="97"/>
      <c r="QF39" s="97"/>
      <c r="QG39" s="97"/>
      <c r="QH39" s="97"/>
      <c r="QI39" s="97"/>
      <c r="QJ39" s="97"/>
      <c r="QK39" s="97"/>
      <c r="QL39" s="97"/>
      <c r="QM39" s="97"/>
      <c r="QN39" s="97"/>
      <c r="QO39" s="97"/>
      <c r="QP39" s="97"/>
      <c r="QQ39" s="97"/>
      <c r="QR39" s="97"/>
      <c r="QS39" s="97"/>
      <c r="QT39" s="97"/>
      <c r="QU39" s="97"/>
      <c r="QV39" s="97"/>
      <c r="QW39" s="97"/>
      <c r="QX39" s="97"/>
      <c r="QY39" s="97"/>
      <c r="QZ39" s="97"/>
      <c r="RA39" s="97"/>
      <c r="RB39" s="97"/>
      <c r="RC39" s="97"/>
      <c r="RD39" s="97"/>
      <c r="RE39" s="97"/>
      <c r="RF39" s="97"/>
      <c r="RG39" s="97"/>
      <c r="RH39" s="97"/>
      <c r="RI39" s="97"/>
      <c r="RJ39" s="97"/>
      <c r="RK39" s="97"/>
      <c r="RL39" s="97"/>
      <c r="RM39" s="97"/>
      <c r="RN39" s="97"/>
      <c r="RO39" s="97"/>
      <c r="RP39" s="97"/>
      <c r="RQ39" s="97"/>
      <c r="RR39" s="97"/>
      <c r="RS39" s="97"/>
      <c r="RT39" s="97"/>
      <c r="RU39" s="97"/>
      <c r="RV39" s="97"/>
      <c r="RW39" s="97"/>
      <c r="RX39" s="97"/>
      <c r="RY39" s="97"/>
      <c r="RZ39" s="97"/>
      <c r="SA39" s="97"/>
      <c r="SB39" s="97"/>
      <c r="SC39" s="97"/>
      <c r="SD39" s="97"/>
      <c r="SE39" s="97"/>
      <c r="SF39" s="97"/>
      <c r="SG39" s="97"/>
      <c r="SH39" s="97"/>
      <c r="SI39" s="97"/>
      <c r="SJ39" s="97"/>
      <c r="SK39" s="97"/>
      <c r="SL39" s="97"/>
      <c r="SM39" s="97"/>
      <c r="SN39" s="97"/>
      <c r="SO39" s="97"/>
      <c r="SP39" s="97"/>
      <c r="SQ39" s="97"/>
      <c r="SR39" s="97"/>
      <c r="SS39" s="97"/>
      <c r="ST39" s="97"/>
      <c r="SU39" s="97"/>
      <c r="SV39" s="97"/>
      <c r="SW39" s="97"/>
      <c r="SX39" s="97"/>
      <c r="SY39" s="97"/>
      <c r="SZ39" s="97"/>
      <c r="TA39" s="97"/>
      <c r="TB39" s="97"/>
      <c r="TC39" s="97"/>
      <c r="TD39" s="97"/>
      <c r="TE39" s="97"/>
      <c r="TF39" s="97"/>
      <c r="TG39" s="97"/>
      <c r="TH39" s="97"/>
      <c r="TI39" s="97"/>
      <c r="TJ39" s="97"/>
      <c r="TK39" s="97"/>
      <c r="TL39" s="97"/>
      <c r="TM39" s="97"/>
      <c r="TN39" s="97"/>
      <c r="TO39" s="97"/>
      <c r="TP39" s="97"/>
      <c r="TQ39" s="97"/>
      <c r="TR39" s="97"/>
      <c r="TS39" s="97"/>
      <c r="TT39" s="97"/>
      <c r="TU39" s="97"/>
      <c r="TV39" s="97"/>
      <c r="TW39" s="97"/>
      <c r="TX39" s="97"/>
      <c r="TY39" s="97"/>
      <c r="TZ39" s="97"/>
      <c r="UA39" s="97"/>
      <c r="UB39" s="97"/>
      <c r="UC39" s="97"/>
      <c r="UD39" s="97"/>
      <c r="UE39" s="97"/>
      <c r="UF39" s="97"/>
      <c r="UG39" s="97"/>
      <c r="UH39" s="97"/>
      <c r="UI39" s="97"/>
      <c r="UJ39" s="97"/>
      <c r="UK39" s="97"/>
      <c r="UL39" s="97"/>
      <c r="UM39" s="97"/>
      <c r="UN39" s="97"/>
      <c r="UO39" s="97"/>
      <c r="UP39" s="97"/>
      <c r="UQ39" s="97"/>
      <c r="UR39" s="97"/>
      <c r="US39" s="97"/>
      <c r="UT39" s="97"/>
      <c r="UU39" s="97"/>
      <c r="UV39" s="97"/>
      <c r="UW39" s="97"/>
      <c r="UX39" s="97"/>
      <c r="UY39" s="97"/>
      <c r="UZ39" s="97"/>
      <c r="VA39" s="97"/>
      <c r="VB39" s="97"/>
      <c r="VC39" s="97"/>
      <c r="VD39" s="97"/>
      <c r="VE39" s="97"/>
      <c r="VF39" s="97"/>
      <c r="VG39" s="97"/>
      <c r="VH39" s="97"/>
      <c r="VI39" s="97"/>
      <c r="VJ39" s="97"/>
      <c r="VK39" s="97"/>
      <c r="VL39" s="97"/>
      <c r="VM39" s="97"/>
      <c r="VN39" s="97"/>
      <c r="VO39" s="97"/>
      <c r="VP39" s="97"/>
      <c r="VQ39" s="97"/>
      <c r="VR39" s="97"/>
      <c r="VS39" s="97"/>
      <c r="VT39" s="97"/>
      <c r="VU39" s="97"/>
      <c r="VV39" s="97"/>
      <c r="VW39" s="97"/>
      <c r="VX39" s="97"/>
      <c r="VY39" s="97"/>
      <c r="VZ39" s="97"/>
      <c r="WA39" s="97"/>
      <c r="WB39" s="97"/>
      <c r="WC39" s="97"/>
      <c r="WD39" s="97"/>
      <c r="WE39" s="97"/>
      <c r="WF39" s="97"/>
      <c r="WG39" s="97"/>
      <c r="WH39" s="97"/>
      <c r="WI39" s="97"/>
      <c r="WJ39" s="97"/>
      <c r="WK39" s="97"/>
      <c r="WL39" s="97"/>
      <c r="WM39" s="97"/>
      <c r="WN39" s="97"/>
      <c r="WO39" s="97"/>
      <c r="WP39" s="97"/>
      <c r="WQ39" s="97"/>
      <c r="WR39" s="97"/>
      <c r="WS39" s="97"/>
      <c r="WT39" s="97"/>
      <c r="WU39" s="97"/>
      <c r="WV39" s="97"/>
      <c r="WW39" s="97"/>
      <c r="WX39" s="97"/>
      <c r="WY39" s="97"/>
      <c r="WZ39" s="97"/>
      <c r="XA39" s="97"/>
      <c r="XB39" s="97"/>
      <c r="XC39" s="97"/>
      <c r="XD39" s="97"/>
      <c r="XE39" s="97"/>
      <c r="XF39" s="97"/>
      <c r="XG39" s="97"/>
      <c r="XH39" s="97"/>
      <c r="XI39" s="97"/>
      <c r="XJ39" s="97"/>
      <c r="XK39" s="97"/>
      <c r="XL39" s="97"/>
      <c r="XM39" s="97"/>
    </row>
    <row r="40" spans="1:721" x14ac:dyDescent="0.3">
      <c r="A40" s="96" t="s">
        <v>407</v>
      </c>
      <c r="AL40" s="92">
        <f>IF(AL35&gt;AL29,AL29,IF(AL35&gt;AL38,AL38,IF(AL35&gt;AL37,AL37,0)))</f>
        <v>27.489357126862114</v>
      </c>
      <c r="AM40" s="92">
        <f t="shared" ref="AM40:AW40" si="67">IF(AM35&gt;AM29,AM29,IF(AM35&gt;AM38,AM38,IF(AM35&gt;AM37,AM37,0)))</f>
        <v>27.489367998862118</v>
      </c>
      <c r="AN40" s="92">
        <f t="shared" si="67"/>
        <v>22.774576328529633</v>
      </c>
      <c r="AO40" s="92">
        <f t="shared" si="67"/>
        <v>22.774576328529633</v>
      </c>
      <c r="AP40" s="92">
        <f t="shared" si="67"/>
        <v>22.774576328529633</v>
      </c>
      <c r="AQ40" s="92">
        <f t="shared" si="67"/>
        <v>22.774576328529633</v>
      </c>
      <c r="AR40" s="92">
        <f t="shared" si="67"/>
        <v>27.489367998862118</v>
      </c>
      <c r="AS40" s="92">
        <f t="shared" si="67"/>
        <v>27.489367998862118</v>
      </c>
      <c r="AT40" s="92">
        <f t="shared" si="67"/>
        <v>22.774566328529641</v>
      </c>
      <c r="AU40" s="92">
        <f t="shared" si="67"/>
        <v>22.774566328529641</v>
      </c>
      <c r="AV40" s="92">
        <f t="shared" si="67"/>
        <v>22.774576328529633</v>
      </c>
      <c r="AW40" s="92">
        <f t="shared" si="67"/>
        <v>22.774576328529633</v>
      </c>
      <c r="AX40" s="92">
        <f>IF(AX35&gt;AX29,AX29,IF(AX35&gt;AX37,AX37,IF(AX35&gt;AX38,AX38,0)))</f>
        <v>28.348997914072903</v>
      </c>
      <c r="AY40" s="92">
        <f t="shared" ref="AY40:BI40" si="68">IF(AY35&gt;AY29,AY29,IF(AY35&gt;AY37,AY37,IF(AY35&gt;AY38,AY38,0)))</f>
        <v>28.349008786072908</v>
      </c>
      <c r="AZ40" s="92">
        <f t="shared" si="68"/>
        <v>28.348997914072903</v>
      </c>
      <c r="BA40" s="92">
        <f t="shared" si="68"/>
        <v>24.256568948729608</v>
      </c>
      <c r="BB40" s="92">
        <f t="shared" si="68"/>
        <v>24.256568948729608</v>
      </c>
      <c r="BC40" s="92">
        <f t="shared" si="68"/>
        <v>24.256568948729608</v>
      </c>
      <c r="BD40" s="92">
        <f t="shared" si="68"/>
        <v>28.349008786072908</v>
      </c>
      <c r="BE40" s="92">
        <f t="shared" si="68"/>
        <v>28.349008786072908</v>
      </c>
      <c r="BF40" s="92">
        <f t="shared" si="68"/>
        <v>24.256568948729608</v>
      </c>
      <c r="BG40" s="92">
        <f t="shared" si="68"/>
        <v>24.256568948729608</v>
      </c>
      <c r="BH40" s="92">
        <f t="shared" si="68"/>
        <v>24.256557848729607</v>
      </c>
      <c r="BI40" s="92">
        <f t="shared" si="68"/>
        <v>28.349008786072908</v>
      </c>
      <c r="BJ40" s="92">
        <f>IF(BJ35&gt;BJ29,BJ29,IF(BJ35&gt;BJ38,BJ38,IF(BJ35&gt;BJ37,BJ37,0)))</f>
        <v>29.147445418039329</v>
      </c>
      <c r="BK40" s="92">
        <f t="shared" ref="BK40:BV40" si="69">IF(BK35&gt;BK29,BK29,IF(BK35&gt;BK38,BK38,IF(BK35&gt;BK37,BK37,0)))</f>
        <v>29.147445418039329</v>
      </c>
      <c r="BL40" s="92">
        <f t="shared" si="69"/>
        <v>29.147445418039329</v>
      </c>
      <c r="BM40" s="92">
        <f t="shared" si="69"/>
        <v>29.147445418039329</v>
      </c>
      <c r="BN40" s="92">
        <f t="shared" si="69"/>
        <v>29.147445418039329</v>
      </c>
      <c r="BO40" s="92">
        <f t="shared" si="69"/>
        <v>29.147445418039329</v>
      </c>
      <c r="BP40" s="92">
        <f t="shared" si="69"/>
        <v>29.147445418039329</v>
      </c>
      <c r="BQ40" s="92">
        <f t="shared" si="69"/>
        <v>29.147445418039329</v>
      </c>
      <c r="BR40" s="92">
        <f t="shared" si="69"/>
        <v>29.147445418039329</v>
      </c>
      <c r="BS40" s="92">
        <f t="shared" si="69"/>
        <v>24.523700254325437</v>
      </c>
      <c r="BT40" s="92">
        <f t="shared" si="69"/>
        <v>29.147445418039329</v>
      </c>
      <c r="BU40" s="92">
        <f t="shared" si="69"/>
        <v>29.147445418039329</v>
      </c>
      <c r="BV40" s="92">
        <f t="shared" si="69"/>
        <v>29.948747132560019</v>
      </c>
      <c r="BW40" s="92">
        <f t="shared" ref="BW40:EH40" si="70">IF(BW35&gt;BW29,BW29,IF(BW35&gt;BW38,BW38,IF(BW35&gt;BW37,BW37,0)))</f>
        <v>29.948747132560019</v>
      </c>
      <c r="BX40" s="92">
        <f t="shared" si="70"/>
        <v>29.948747132560019</v>
      </c>
      <c r="BY40" s="92">
        <f t="shared" si="70"/>
        <v>29.948747132560019</v>
      </c>
      <c r="BZ40" s="92">
        <f t="shared" si="70"/>
        <v>29.948747132560019</v>
      </c>
      <c r="CA40" s="92">
        <f t="shared" si="70"/>
        <v>29.948747132560019</v>
      </c>
      <c r="CB40" s="92">
        <f t="shared" si="70"/>
        <v>29.948747132560019</v>
      </c>
      <c r="CC40" s="92">
        <f t="shared" si="70"/>
        <v>29.948747132560019</v>
      </c>
      <c r="CD40" s="92">
        <f t="shared" si="70"/>
        <v>29.948747132560019</v>
      </c>
      <c r="CE40" s="92">
        <f t="shared" si="70"/>
        <v>29.948747132560019</v>
      </c>
      <c r="CF40" s="92">
        <f t="shared" si="70"/>
        <v>29.948747132560019</v>
      </c>
      <c r="CG40" s="92">
        <f t="shared" si="70"/>
        <v>29.948747132560019</v>
      </c>
      <c r="CH40" s="92">
        <f t="shared" si="70"/>
        <v>30.917883500660043</v>
      </c>
      <c r="CI40" s="92">
        <f t="shared" si="70"/>
        <v>30.917883500660043</v>
      </c>
      <c r="CJ40" s="92">
        <f t="shared" si="70"/>
        <v>30.917883500660043</v>
      </c>
      <c r="CK40" s="92">
        <f t="shared" si="70"/>
        <v>30.917883500660043</v>
      </c>
      <c r="CL40" s="92">
        <f t="shared" si="70"/>
        <v>30.917883500660043</v>
      </c>
      <c r="CM40" s="92">
        <f t="shared" si="70"/>
        <v>30.917883500660043</v>
      </c>
      <c r="CN40" s="92">
        <f t="shared" si="70"/>
        <v>30.917883500660043</v>
      </c>
      <c r="CO40" s="92">
        <f t="shared" si="70"/>
        <v>30.917883500660043</v>
      </c>
      <c r="CP40" s="92">
        <f t="shared" si="70"/>
        <v>30.917883500660043</v>
      </c>
      <c r="CQ40" s="92">
        <f t="shared" si="70"/>
        <v>30.917883500660043</v>
      </c>
      <c r="CR40" s="92">
        <f t="shared" si="70"/>
        <v>30.917883500660043</v>
      </c>
      <c r="CS40" s="92">
        <f t="shared" si="70"/>
        <v>30.917883500660043</v>
      </c>
      <c r="CT40" s="92">
        <f t="shared" si="70"/>
        <v>31.835986859040212</v>
      </c>
      <c r="CU40" s="92">
        <f t="shared" si="70"/>
        <v>31.835986859040212</v>
      </c>
      <c r="CV40" s="92">
        <f t="shared" si="70"/>
        <v>31.835986859040212</v>
      </c>
      <c r="CW40" s="92">
        <f t="shared" si="70"/>
        <v>31.835986859040212</v>
      </c>
      <c r="CX40" s="92">
        <f t="shared" si="70"/>
        <v>31.835986859040212</v>
      </c>
      <c r="CY40" s="92">
        <f t="shared" si="70"/>
        <v>31.835986859040212</v>
      </c>
      <c r="CZ40" s="92">
        <f t="shared" si="70"/>
        <v>31.835986859040212</v>
      </c>
      <c r="DA40" s="92">
        <f t="shared" si="70"/>
        <v>31.835986859040212</v>
      </c>
      <c r="DB40" s="92">
        <f t="shared" si="70"/>
        <v>31.835986859040212</v>
      </c>
      <c r="DC40" s="92">
        <f t="shared" si="70"/>
        <v>31.835986859040212</v>
      </c>
      <c r="DD40" s="92">
        <f t="shared" si="70"/>
        <v>31.835986859040212</v>
      </c>
      <c r="DE40" s="92">
        <f t="shared" si="70"/>
        <v>31.835986859040212</v>
      </c>
      <c r="DF40" s="92">
        <f t="shared" si="70"/>
        <v>32.741925344024068</v>
      </c>
      <c r="DG40" s="92">
        <f t="shared" si="70"/>
        <v>32.741925344024068</v>
      </c>
      <c r="DH40" s="92">
        <f t="shared" si="70"/>
        <v>32.741925344024068</v>
      </c>
      <c r="DI40" s="92">
        <f t="shared" si="70"/>
        <v>32.741925344024068</v>
      </c>
      <c r="DJ40" s="92">
        <f t="shared" si="70"/>
        <v>32.741925344024068</v>
      </c>
      <c r="DK40" s="92">
        <f t="shared" si="70"/>
        <v>32.741925344024068</v>
      </c>
      <c r="DL40" s="92">
        <f t="shared" si="70"/>
        <v>32.741925344024068</v>
      </c>
      <c r="DM40" s="92">
        <f t="shared" si="70"/>
        <v>32.741925344024068</v>
      </c>
      <c r="DN40" s="92">
        <f t="shared" si="70"/>
        <v>32.741925344024068</v>
      </c>
      <c r="DO40" s="92">
        <f t="shared" si="70"/>
        <v>32.741925344024068</v>
      </c>
      <c r="DP40" s="92">
        <f t="shared" si="70"/>
        <v>32.741925344024068</v>
      </c>
      <c r="DQ40" s="92">
        <f t="shared" si="70"/>
        <v>32.741925344024068</v>
      </c>
      <c r="DR40" s="92">
        <f t="shared" si="70"/>
        <v>33.423391948760546</v>
      </c>
      <c r="DS40" s="92">
        <f t="shared" si="70"/>
        <v>33.423391948760546</v>
      </c>
      <c r="DT40" s="92">
        <f t="shared" si="70"/>
        <v>33.423391948760546</v>
      </c>
      <c r="DU40" s="92">
        <f t="shared" si="70"/>
        <v>33.423391948760546</v>
      </c>
      <c r="DV40" s="92">
        <f t="shared" si="70"/>
        <v>33.423391948760546</v>
      </c>
      <c r="DW40" s="92">
        <f t="shared" si="70"/>
        <v>33.423391948760546</v>
      </c>
      <c r="DX40" s="92">
        <f t="shared" si="70"/>
        <v>33.423391948760546</v>
      </c>
      <c r="DY40" s="92">
        <f t="shared" si="70"/>
        <v>33.423391948760546</v>
      </c>
      <c r="DZ40" s="92">
        <f t="shared" si="70"/>
        <v>33.423391948760546</v>
      </c>
      <c r="EA40" s="92">
        <f t="shared" si="70"/>
        <v>33.423391948760546</v>
      </c>
      <c r="EB40" s="92">
        <f t="shared" si="70"/>
        <v>33.423391948760546</v>
      </c>
      <c r="EC40" s="92">
        <f t="shared" si="70"/>
        <v>33.423391948760546</v>
      </c>
      <c r="ED40" s="92">
        <f t="shared" si="70"/>
        <v>34.076293475953811</v>
      </c>
      <c r="EE40" s="92">
        <f t="shared" si="70"/>
        <v>34.076293475953811</v>
      </c>
      <c r="EF40" s="92">
        <f t="shared" si="70"/>
        <v>34.076293475953811</v>
      </c>
      <c r="EG40" s="92">
        <f t="shared" si="70"/>
        <v>34.076293475953811</v>
      </c>
      <c r="EH40" s="92">
        <f t="shared" si="70"/>
        <v>34.076293475953811</v>
      </c>
      <c r="EI40" s="92">
        <f t="shared" ref="EI40:GT40" si="71">IF(EI35&gt;EI29,EI29,IF(EI35&gt;EI38,EI38,IF(EI35&gt;EI37,EI37,0)))</f>
        <v>34.076293475953811</v>
      </c>
      <c r="EJ40" s="92">
        <f t="shared" si="71"/>
        <v>34.076293475953811</v>
      </c>
      <c r="EK40" s="92">
        <f t="shared" si="71"/>
        <v>34.076293475953811</v>
      </c>
      <c r="EL40" s="92">
        <f t="shared" si="71"/>
        <v>34.076293475953811</v>
      </c>
      <c r="EM40" s="92">
        <f t="shared" si="71"/>
        <v>34.076293475953811</v>
      </c>
      <c r="EN40" s="92">
        <f t="shared" si="71"/>
        <v>34.076293475953811</v>
      </c>
      <c r="EO40" s="92">
        <f t="shared" si="71"/>
        <v>34.076293475953811</v>
      </c>
      <c r="EP40" s="92">
        <f t="shared" si="71"/>
        <v>34.776170877699272</v>
      </c>
      <c r="EQ40" s="92">
        <f t="shared" si="71"/>
        <v>34.776170877699272</v>
      </c>
      <c r="ER40" s="92">
        <f t="shared" si="71"/>
        <v>34.776170877699272</v>
      </c>
      <c r="ES40" s="92">
        <f t="shared" si="71"/>
        <v>34.776170877699272</v>
      </c>
      <c r="ET40" s="92">
        <f t="shared" si="71"/>
        <v>34.776170877699272</v>
      </c>
      <c r="EU40" s="92">
        <f t="shared" si="71"/>
        <v>34.776170877699272</v>
      </c>
      <c r="EV40" s="92">
        <f t="shared" si="71"/>
        <v>34.776170877699272</v>
      </c>
      <c r="EW40" s="92">
        <f t="shared" si="71"/>
        <v>34.776170877699272</v>
      </c>
      <c r="EX40" s="92">
        <f t="shared" si="71"/>
        <v>34.776170877699272</v>
      </c>
      <c r="EY40" s="92">
        <f t="shared" si="71"/>
        <v>34.776170877699272</v>
      </c>
      <c r="EZ40" s="92">
        <f t="shared" si="71"/>
        <v>34.776170877699272</v>
      </c>
      <c r="FA40" s="92">
        <f t="shared" si="71"/>
        <v>34.776170877699272</v>
      </c>
      <c r="FB40" s="92">
        <f t="shared" si="71"/>
        <v>35.406521837491262</v>
      </c>
      <c r="FC40" s="92">
        <f t="shared" si="71"/>
        <v>35.406521837491262</v>
      </c>
      <c r="FD40" s="92">
        <f t="shared" si="71"/>
        <v>35.406521837491262</v>
      </c>
      <c r="FE40" s="92">
        <f t="shared" si="71"/>
        <v>35.406521837491262</v>
      </c>
      <c r="FF40" s="92">
        <f t="shared" si="71"/>
        <v>35.406521837491262</v>
      </c>
      <c r="FG40" s="92">
        <f t="shared" si="71"/>
        <v>35.406521837491262</v>
      </c>
      <c r="FH40" s="92">
        <f t="shared" si="71"/>
        <v>35.406521837491262</v>
      </c>
      <c r="FI40" s="92">
        <f t="shared" si="71"/>
        <v>35.406521837491262</v>
      </c>
      <c r="FJ40" s="92">
        <f t="shared" si="71"/>
        <v>35.406521837491262</v>
      </c>
      <c r="FK40" s="92">
        <f t="shared" si="71"/>
        <v>35.406521837491262</v>
      </c>
      <c r="FL40" s="92">
        <f t="shared" si="71"/>
        <v>35.406521837491262</v>
      </c>
      <c r="FM40" s="92">
        <f t="shared" si="71"/>
        <v>35.406521837491262</v>
      </c>
      <c r="FN40" s="92">
        <f t="shared" si="71"/>
        <v>36.175104293485077</v>
      </c>
      <c r="FO40" s="92">
        <f t="shared" si="71"/>
        <v>36.175104293485077</v>
      </c>
      <c r="FP40" s="92">
        <f t="shared" si="71"/>
        <v>36.175104293485077</v>
      </c>
      <c r="FQ40" s="92">
        <f t="shared" si="71"/>
        <v>36.175104293485077</v>
      </c>
      <c r="FR40" s="92">
        <f t="shared" si="71"/>
        <v>36.175104293485077</v>
      </c>
      <c r="FS40" s="92">
        <f t="shared" si="71"/>
        <v>36.175104293485077</v>
      </c>
      <c r="FT40" s="92">
        <f t="shared" si="71"/>
        <v>36.175104293485077</v>
      </c>
      <c r="FU40" s="92">
        <f t="shared" si="71"/>
        <v>36.175104293485077</v>
      </c>
      <c r="FV40" s="92">
        <f t="shared" si="71"/>
        <v>36.175104293485077</v>
      </c>
      <c r="FW40" s="92">
        <f t="shared" si="71"/>
        <v>36.175104293485077</v>
      </c>
      <c r="FX40" s="92">
        <f t="shared" si="71"/>
        <v>36.175104293485077</v>
      </c>
      <c r="FY40" s="92">
        <f t="shared" si="71"/>
        <v>36.175104293485077</v>
      </c>
      <c r="FZ40" s="92">
        <f t="shared" si="71"/>
        <v>36.854415372776323</v>
      </c>
      <c r="GA40" s="92">
        <f t="shared" si="71"/>
        <v>36.854415372776323</v>
      </c>
      <c r="GB40" s="92">
        <f t="shared" si="71"/>
        <v>36.854415372776323</v>
      </c>
      <c r="GC40" s="92">
        <f t="shared" si="71"/>
        <v>36.854415372776323</v>
      </c>
      <c r="GD40" s="92">
        <f t="shared" si="71"/>
        <v>36.854415372776323</v>
      </c>
      <c r="GE40" s="92">
        <f t="shared" si="71"/>
        <v>36.854415372776323</v>
      </c>
      <c r="GF40" s="92">
        <f t="shared" si="71"/>
        <v>36.854415372776323</v>
      </c>
      <c r="GG40" s="92">
        <f t="shared" si="71"/>
        <v>36.854415372776323</v>
      </c>
      <c r="GH40" s="92">
        <f t="shared" si="71"/>
        <v>36.854415372776323</v>
      </c>
      <c r="GI40" s="92">
        <f t="shared" si="71"/>
        <v>36.854415372776323</v>
      </c>
      <c r="GJ40" s="92">
        <f t="shared" si="71"/>
        <v>36.854415372776323</v>
      </c>
      <c r="GK40" s="92">
        <f t="shared" si="71"/>
        <v>36.854415372776323</v>
      </c>
      <c r="GL40" s="92">
        <f t="shared" si="71"/>
        <v>37.610322469899565</v>
      </c>
      <c r="GM40" s="92">
        <f t="shared" si="71"/>
        <v>37.610322469899565</v>
      </c>
      <c r="GN40" s="92">
        <f t="shared" si="71"/>
        <v>37.610322469899565</v>
      </c>
      <c r="GO40" s="92">
        <f t="shared" si="71"/>
        <v>37.610322469899565</v>
      </c>
      <c r="GP40" s="92">
        <f t="shared" si="71"/>
        <v>37.610322469899565</v>
      </c>
      <c r="GQ40" s="92">
        <f t="shared" si="71"/>
        <v>37.610322469899565</v>
      </c>
      <c r="GR40" s="92">
        <f t="shared" si="71"/>
        <v>37.610322469899565</v>
      </c>
      <c r="GS40" s="92">
        <f t="shared" si="71"/>
        <v>37.610322469899565</v>
      </c>
      <c r="GT40" s="92">
        <f t="shared" si="71"/>
        <v>37.610322469899565</v>
      </c>
      <c r="GU40" s="92">
        <f t="shared" ref="GU40:JF40" si="72">IF(GU35&gt;GU29,GU29,IF(GU35&gt;GU38,GU38,IF(GU35&gt;GU37,GU37,0)))</f>
        <v>37.610322469899565</v>
      </c>
      <c r="GV40" s="92">
        <f t="shared" si="72"/>
        <v>37.610322469899565</v>
      </c>
      <c r="GW40" s="92">
        <f t="shared" si="72"/>
        <v>37.610322469899565</v>
      </c>
      <c r="GX40" s="92">
        <f t="shared" si="72"/>
        <v>38.304624138479618</v>
      </c>
      <c r="GY40" s="92">
        <f t="shared" si="72"/>
        <v>38.304624138479618</v>
      </c>
      <c r="GZ40" s="92">
        <f t="shared" si="72"/>
        <v>38.304624138479618</v>
      </c>
      <c r="HA40" s="92">
        <f t="shared" si="72"/>
        <v>38.304624138479618</v>
      </c>
      <c r="HB40" s="92">
        <f t="shared" si="72"/>
        <v>38.304624138479618</v>
      </c>
      <c r="HC40" s="92">
        <f t="shared" si="72"/>
        <v>38.304624138479618</v>
      </c>
      <c r="HD40" s="92">
        <f t="shared" si="72"/>
        <v>38.304624138479618</v>
      </c>
      <c r="HE40" s="92">
        <f t="shared" si="72"/>
        <v>38.304624138479618</v>
      </c>
      <c r="HF40" s="92">
        <f t="shared" si="72"/>
        <v>38.304624138479618</v>
      </c>
      <c r="HG40" s="92">
        <f t="shared" si="72"/>
        <v>38.304624138479618</v>
      </c>
      <c r="HH40" s="92">
        <f t="shared" si="72"/>
        <v>38.304624138479618</v>
      </c>
      <c r="HI40" s="92">
        <f t="shared" si="72"/>
        <v>38.304624138479618</v>
      </c>
      <c r="HJ40" s="92">
        <f t="shared" si="72"/>
        <v>39.081118477416034</v>
      </c>
      <c r="HK40" s="92">
        <f t="shared" si="72"/>
        <v>39.081118477416034</v>
      </c>
      <c r="HL40" s="92">
        <f t="shared" si="72"/>
        <v>39.081118477416034</v>
      </c>
      <c r="HM40" s="92">
        <f t="shared" si="72"/>
        <v>39.081118477416034</v>
      </c>
      <c r="HN40" s="92">
        <f t="shared" si="72"/>
        <v>39.081118477416034</v>
      </c>
      <c r="HO40" s="92">
        <f t="shared" si="72"/>
        <v>39.081118477416034</v>
      </c>
      <c r="HP40" s="92">
        <f t="shared" si="72"/>
        <v>39.081118477416034</v>
      </c>
      <c r="HQ40" s="92">
        <f t="shared" si="72"/>
        <v>39.081118477416034</v>
      </c>
      <c r="HR40" s="92">
        <f t="shared" si="72"/>
        <v>39.081118477416034</v>
      </c>
      <c r="HS40" s="92">
        <f t="shared" si="72"/>
        <v>39.081118477416034</v>
      </c>
      <c r="HT40" s="92">
        <f t="shared" si="72"/>
        <v>39.081118477416034</v>
      </c>
      <c r="HU40" s="92">
        <f t="shared" si="72"/>
        <v>39.081118477416034</v>
      </c>
      <c r="HV40" s="92">
        <f t="shared" si="72"/>
        <v>39.847839606940092</v>
      </c>
      <c r="HW40" s="92">
        <f t="shared" si="72"/>
        <v>39.847839606940092</v>
      </c>
      <c r="HX40" s="92">
        <f t="shared" si="72"/>
        <v>39.847839606940092</v>
      </c>
      <c r="HY40" s="92">
        <f t="shared" si="72"/>
        <v>39.847839606940092</v>
      </c>
      <c r="HZ40" s="92">
        <f t="shared" si="72"/>
        <v>39.847839606940092</v>
      </c>
      <c r="IA40" s="92">
        <f t="shared" si="72"/>
        <v>39.847839606940092</v>
      </c>
      <c r="IB40" s="92">
        <f t="shared" si="72"/>
        <v>39.847839606940092</v>
      </c>
      <c r="IC40" s="92">
        <f t="shared" si="72"/>
        <v>39.847839606940092</v>
      </c>
      <c r="ID40" s="92">
        <f t="shared" si="72"/>
        <v>39.847839606940092</v>
      </c>
      <c r="IE40" s="92">
        <f t="shared" si="72"/>
        <v>39.847839606940092</v>
      </c>
      <c r="IF40" s="92">
        <f t="shared" si="72"/>
        <v>39.847839606940092</v>
      </c>
      <c r="IG40" s="92">
        <f t="shared" si="72"/>
        <v>39.847839606940092</v>
      </c>
      <c r="IH40" s="92">
        <f t="shared" si="72"/>
        <v>40.682736310670698</v>
      </c>
      <c r="II40" s="92">
        <f t="shared" si="72"/>
        <v>40.682736310670698</v>
      </c>
      <c r="IJ40" s="92">
        <f t="shared" si="72"/>
        <v>40.682736310670698</v>
      </c>
      <c r="IK40" s="92">
        <f t="shared" si="72"/>
        <v>40.682736310670698</v>
      </c>
      <c r="IL40" s="92">
        <f t="shared" si="72"/>
        <v>40.682736310670698</v>
      </c>
      <c r="IM40" s="92">
        <f t="shared" si="72"/>
        <v>40.682736310670698</v>
      </c>
      <c r="IN40" s="92">
        <f t="shared" si="72"/>
        <v>40.682736310670698</v>
      </c>
      <c r="IO40" s="92">
        <f t="shared" si="72"/>
        <v>40.682736310670698</v>
      </c>
      <c r="IP40" s="92">
        <f t="shared" si="72"/>
        <v>40.682736310670698</v>
      </c>
      <c r="IQ40" s="92">
        <f t="shared" si="72"/>
        <v>40.682736310670698</v>
      </c>
      <c r="IR40" s="92">
        <f t="shared" si="72"/>
        <v>40.682736310670698</v>
      </c>
      <c r="IS40" s="92">
        <f t="shared" si="72"/>
        <v>40.682736310670698</v>
      </c>
      <c r="IT40" s="92">
        <f t="shared" si="72"/>
        <v>41.532943255318159</v>
      </c>
      <c r="IU40" s="92">
        <f t="shared" si="72"/>
        <v>41.532943255318159</v>
      </c>
      <c r="IV40" s="92">
        <f t="shared" si="72"/>
        <v>41.532943255318159</v>
      </c>
      <c r="IW40" s="92">
        <f t="shared" si="72"/>
        <v>41.532943255318159</v>
      </c>
      <c r="IX40" s="92">
        <f t="shared" si="72"/>
        <v>41.532943255318159</v>
      </c>
      <c r="IY40" s="92">
        <f t="shared" si="72"/>
        <v>41.532943255318159</v>
      </c>
      <c r="IZ40" s="92">
        <f t="shared" si="72"/>
        <v>41.532943255318159</v>
      </c>
      <c r="JA40" s="92">
        <f t="shared" si="72"/>
        <v>41.532943255318159</v>
      </c>
      <c r="JB40" s="92">
        <f t="shared" si="72"/>
        <v>41.532943255318159</v>
      </c>
      <c r="JC40" s="92">
        <f t="shared" si="72"/>
        <v>41.532943255318159</v>
      </c>
      <c r="JD40" s="92">
        <f t="shared" si="72"/>
        <v>41.532943255318159</v>
      </c>
      <c r="JE40" s="92">
        <f t="shared" si="72"/>
        <v>41.532943255318159</v>
      </c>
      <c r="JF40" s="92">
        <f t="shared" si="72"/>
        <v>42.383556519610707</v>
      </c>
      <c r="JG40" s="92">
        <f t="shared" ref="JG40:JQ40" si="73">IF(JG35&gt;JG29,JG29,IF(JG35&gt;JG38,JG38,IF(JG35&gt;JG37,JG37,0)))</f>
        <v>42.383556519610707</v>
      </c>
      <c r="JH40" s="92">
        <f t="shared" si="73"/>
        <v>42.383556519610707</v>
      </c>
      <c r="JI40" s="92">
        <f t="shared" si="73"/>
        <v>42.383556519610707</v>
      </c>
      <c r="JJ40" s="92">
        <f t="shared" si="73"/>
        <v>42.383556519610707</v>
      </c>
      <c r="JK40" s="92">
        <f t="shared" si="73"/>
        <v>42.383556519610707</v>
      </c>
      <c r="JL40" s="92">
        <f t="shared" si="73"/>
        <v>42.383556519610707</v>
      </c>
      <c r="JM40" s="92">
        <f t="shared" si="73"/>
        <v>42.383556519610707</v>
      </c>
      <c r="JN40" s="92">
        <f t="shared" si="73"/>
        <v>42.383556519610707</v>
      </c>
      <c r="JO40" s="92">
        <f t="shared" si="73"/>
        <v>42.383556519610707</v>
      </c>
      <c r="JP40" s="92">
        <f t="shared" si="73"/>
        <v>42.383556519610707</v>
      </c>
      <c r="JQ40" s="92">
        <f t="shared" si="73"/>
        <v>42.383556519610707</v>
      </c>
      <c r="JR40" s="92">
        <f t="shared" ref="JR40:KH40" si="74">IF(JR35&gt;JR29,JR29,IF(JR35&gt;JR37,JR37,IF(JR35&gt;JR38,JR38,0)))</f>
        <v>41.307228519610703</v>
      </c>
      <c r="JS40" s="92">
        <f t="shared" si="74"/>
        <v>41.307228519610703</v>
      </c>
      <c r="JT40" s="92">
        <f t="shared" si="74"/>
        <v>41.307228519610703</v>
      </c>
      <c r="JU40" s="92">
        <f t="shared" si="74"/>
        <v>41.307228519610703</v>
      </c>
      <c r="JV40" s="92">
        <f t="shared" si="74"/>
        <v>41.307228519610703</v>
      </c>
      <c r="JW40" s="92">
        <f t="shared" si="74"/>
        <v>41.307228519610703</v>
      </c>
      <c r="JX40" s="92">
        <f t="shared" si="74"/>
        <v>41.307228519610703</v>
      </c>
      <c r="JY40" s="92">
        <f t="shared" si="74"/>
        <v>41.307228519610703</v>
      </c>
      <c r="JZ40" s="92">
        <f t="shared" si="74"/>
        <v>41.307228519610703</v>
      </c>
      <c r="KA40" s="92">
        <f t="shared" si="74"/>
        <v>41.307228519610703</v>
      </c>
      <c r="KB40" s="92">
        <f t="shared" si="74"/>
        <v>41.307228519610703</v>
      </c>
      <c r="KC40" s="92">
        <f t="shared" si="74"/>
        <v>41.307228519610703</v>
      </c>
      <c r="KD40" s="92">
        <f t="shared" si="74"/>
        <v>41.841626411722437</v>
      </c>
      <c r="KE40" s="92">
        <f t="shared" si="74"/>
        <v>41.841626411722437</v>
      </c>
      <c r="KF40" s="92">
        <f t="shared" si="74"/>
        <v>41.841626411722437</v>
      </c>
      <c r="KG40" s="92">
        <f t="shared" si="74"/>
        <v>41.841626411722437</v>
      </c>
      <c r="KH40" s="92">
        <f t="shared" si="74"/>
        <v>41.841626411722437</v>
      </c>
      <c r="KI40" s="92">
        <f t="shared" ref="KI40:MT40" si="75">IF(KI35&gt;KI29,KI29,IF(KI35&gt;KI37,KI37,IF(KI35&gt;KI38,KI38,0)))</f>
        <v>41.841626411722437</v>
      </c>
      <c r="KJ40" s="92">
        <f t="shared" si="75"/>
        <v>41.841626411722437</v>
      </c>
      <c r="KK40" s="92">
        <f t="shared" si="75"/>
        <v>41.841626411722437</v>
      </c>
      <c r="KL40" s="92">
        <f t="shared" si="75"/>
        <v>41.841626411722437</v>
      </c>
      <c r="KM40" s="92">
        <f t="shared" si="75"/>
        <v>41.841626411722437</v>
      </c>
      <c r="KN40" s="92">
        <f t="shared" si="75"/>
        <v>41.841626411722437</v>
      </c>
      <c r="KO40" s="92">
        <f t="shared" si="75"/>
        <v>41.841626411722437</v>
      </c>
      <c r="KP40" s="92">
        <f t="shared" si="75"/>
        <v>42.532641831095248</v>
      </c>
      <c r="KQ40" s="92">
        <f t="shared" si="75"/>
        <v>42.532641831095248</v>
      </c>
      <c r="KR40" s="92">
        <f t="shared" si="75"/>
        <v>42.532641831095248</v>
      </c>
      <c r="KS40" s="92">
        <f t="shared" si="75"/>
        <v>42.532641831095248</v>
      </c>
      <c r="KT40" s="92">
        <f t="shared" si="75"/>
        <v>42.532641831095248</v>
      </c>
      <c r="KU40" s="92">
        <f t="shared" si="75"/>
        <v>42.532641831095248</v>
      </c>
      <c r="KV40" s="92">
        <f t="shared" si="75"/>
        <v>42.532641831095248</v>
      </c>
      <c r="KW40" s="92">
        <f t="shared" si="75"/>
        <v>42.532641831095248</v>
      </c>
      <c r="KX40" s="92">
        <f t="shared" si="75"/>
        <v>42.532641831095248</v>
      </c>
      <c r="KY40" s="92">
        <f t="shared" si="75"/>
        <v>42.532641831095248</v>
      </c>
      <c r="KZ40" s="92">
        <f t="shared" si="75"/>
        <v>42.532641831095248</v>
      </c>
      <c r="LA40" s="92">
        <f t="shared" si="75"/>
        <v>42.532641831095248</v>
      </c>
      <c r="LB40" s="92">
        <f t="shared" si="75"/>
        <v>43.307879420417343</v>
      </c>
      <c r="LC40" s="92">
        <f t="shared" si="75"/>
        <v>43.307879420417343</v>
      </c>
      <c r="LD40" s="92">
        <f t="shared" si="75"/>
        <v>43.307879420417343</v>
      </c>
      <c r="LE40" s="92">
        <f t="shared" si="75"/>
        <v>43.307879420417343</v>
      </c>
      <c r="LF40" s="92">
        <f t="shared" si="75"/>
        <v>43.307879420417343</v>
      </c>
      <c r="LG40" s="92">
        <f t="shared" si="75"/>
        <v>43.307879420417343</v>
      </c>
      <c r="LH40" s="92">
        <f t="shared" si="75"/>
        <v>43.307879420417343</v>
      </c>
      <c r="LI40" s="92">
        <f t="shared" si="75"/>
        <v>43.307879420417343</v>
      </c>
      <c r="LJ40" s="92">
        <f t="shared" si="75"/>
        <v>43.307879420417343</v>
      </c>
      <c r="LK40" s="92">
        <f t="shared" si="75"/>
        <v>43.307879420417343</v>
      </c>
      <c r="LL40" s="92">
        <f t="shared" si="75"/>
        <v>43.307879420417343</v>
      </c>
      <c r="LM40" s="92">
        <f t="shared" si="75"/>
        <v>43.307879420417343</v>
      </c>
      <c r="LN40" s="92">
        <f t="shared" si="75"/>
        <v>0</v>
      </c>
      <c r="LO40" s="92">
        <f t="shared" si="75"/>
        <v>0</v>
      </c>
      <c r="LP40" s="92">
        <f t="shared" si="75"/>
        <v>0</v>
      </c>
      <c r="LQ40" s="92">
        <f t="shared" si="75"/>
        <v>0</v>
      </c>
      <c r="LR40" s="92">
        <f t="shared" si="75"/>
        <v>0</v>
      </c>
      <c r="LS40" s="92">
        <f t="shared" si="75"/>
        <v>0</v>
      </c>
      <c r="LT40" s="92">
        <f t="shared" si="75"/>
        <v>0</v>
      </c>
      <c r="LU40" s="92">
        <f t="shared" si="75"/>
        <v>0</v>
      </c>
      <c r="LV40" s="92">
        <f t="shared" si="75"/>
        <v>0</v>
      </c>
      <c r="LW40" s="92">
        <f t="shared" si="75"/>
        <v>0</v>
      </c>
      <c r="LX40" s="92">
        <f t="shared" si="75"/>
        <v>0</v>
      </c>
      <c r="LY40" s="92">
        <f t="shared" si="75"/>
        <v>0</v>
      </c>
      <c r="LZ40" s="92">
        <f t="shared" si="75"/>
        <v>0</v>
      </c>
      <c r="MA40" s="92">
        <f t="shared" si="75"/>
        <v>0</v>
      </c>
      <c r="MB40" s="92">
        <f t="shared" si="75"/>
        <v>0</v>
      </c>
      <c r="MC40" s="92">
        <f t="shared" si="75"/>
        <v>0</v>
      </c>
      <c r="MD40" s="92">
        <f t="shared" si="75"/>
        <v>0</v>
      </c>
      <c r="ME40" s="92">
        <f t="shared" si="75"/>
        <v>0</v>
      </c>
      <c r="MF40" s="92">
        <f t="shared" si="75"/>
        <v>0</v>
      </c>
      <c r="MG40" s="92">
        <f t="shared" si="75"/>
        <v>0</v>
      </c>
      <c r="MH40" s="92">
        <f t="shared" si="75"/>
        <v>0</v>
      </c>
      <c r="MI40" s="92">
        <f t="shared" si="75"/>
        <v>0</v>
      </c>
      <c r="MJ40" s="92">
        <f t="shared" si="75"/>
        <v>0</v>
      </c>
      <c r="MK40" s="92">
        <f t="shared" si="75"/>
        <v>0</v>
      </c>
      <c r="ML40" s="92">
        <f t="shared" si="75"/>
        <v>0</v>
      </c>
      <c r="MM40" s="92">
        <f t="shared" si="75"/>
        <v>0</v>
      </c>
      <c r="MN40" s="92">
        <f t="shared" si="75"/>
        <v>0</v>
      </c>
      <c r="MO40" s="92">
        <f t="shared" si="75"/>
        <v>0</v>
      </c>
      <c r="MP40" s="92">
        <f t="shared" si="75"/>
        <v>0</v>
      </c>
      <c r="MQ40" s="92">
        <f t="shared" si="75"/>
        <v>0</v>
      </c>
      <c r="MR40" s="92">
        <f t="shared" si="75"/>
        <v>0</v>
      </c>
      <c r="MS40" s="92">
        <f t="shared" si="75"/>
        <v>0</v>
      </c>
      <c r="MT40" s="92">
        <f t="shared" si="75"/>
        <v>0</v>
      </c>
      <c r="MU40" s="92">
        <f t="shared" ref="MU40:OG40" si="76">IF(MU35&gt;MU29,MU29,IF(MU35&gt;MU37,MU37,IF(MU35&gt;MU38,MU38,0)))</f>
        <v>0</v>
      </c>
      <c r="MV40" s="92">
        <f t="shared" si="76"/>
        <v>0</v>
      </c>
      <c r="MW40" s="92">
        <f t="shared" si="76"/>
        <v>0</v>
      </c>
      <c r="MX40" s="92"/>
      <c r="MY40" s="92">
        <f t="shared" si="76"/>
        <v>0</v>
      </c>
      <c r="MZ40" s="92">
        <f t="shared" si="76"/>
        <v>0</v>
      </c>
      <c r="NA40" s="92">
        <f t="shared" si="76"/>
        <v>0</v>
      </c>
      <c r="NB40" s="92">
        <f t="shared" si="76"/>
        <v>0</v>
      </c>
      <c r="NC40" s="92">
        <f t="shared" si="76"/>
        <v>0</v>
      </c>
      <c r="ND40" s="92">
        <f t="shared" si="76"/>
        <v>0</v>
      </c>
      <c r="NE40" s="92">
        <f t="shared" si="76"/>
        <v>0</v>
      </c>
      <c r="NF40" s="92">
        <f t="shared" si="76"/>
        <v>0</v>
      </c>
      <c r="NG40" s="92">
        <f t="shared" si="76"/>
        <v>0</v>
      </c>
      <c r="NH40" s="92">
        <f t="shared" si="76"/>
        <v>0</v>
      </c>
      <c r="NI40" s="92">
        <f t="shared" si="76"/>
        <v>0</v>
      </c>
      <c r="NJ40" s="92">
        <f t="shared" si="76"/>
        <v>0</v>
      </c>
      <c r="NK40" s="92">
        <f t="shared" si="76"/>
        <v>0</v>
      </c>
      <c r="NL40" s="92">
        <f t="shared" si="76"/>
        <v>0</v>
      </c>
      <c r="NM40" s="92">
        <f t="shared" si="76"/>
        <v>0</v>
      </c>
      <c r="NN40" s="92">
        <f t="shared" si="76"/>
        <v>0</v>
      </c>
      <c r="NO40" s="92">
        <f t="shared" si="76"/>
        <v>0</v>
      </c>
      <c r="NP40" s="92">
        <f t="shared" si="76"/>
        <v>0</v>
      </c>
      <c r="NQ40" s="92">
        <f t="shared" si="76"/>
        <v>0</v>
      </c>
      <c r="NR40" s="92">
        <f t="shared" si="76"/>
        <v>0</v>
      </c>
      <c r="NS40" s="92">
        <f t="shared" si="76"/>
        <v>0</v>
      </c>
      <c r="NT40" s="92">
        <f t="shared" si="76"/>
        <v>0</v>
      </c>
      <c r="NU40" s="92">
        <f t="shared" si="76"/>
        <v>0</v>
      </c>
      <c r="NV40" s="92" t="e">
        <f t="shared" si="76"/>
        <v>#N/A</v>
      </c>
      <c r="NW40" s="92" t="e">
        <f t="shared" si="76"/>
        <v>#N/A</v>
      </c>
      <c r="NX40" s="92" t="e">
        <f t="shared" si="76"/>
        <v>#N/A</v>
      </c>
      <c r="NY40" s="92" t="e">
        <f t="shared" si="76"/>
        <v>#N/A</v>
      </c>
      <c r="NZ40" s="92" t="e">
        <f t="shared" si="76"/>
        <v>#N/A</v>
      </c>
      <c r="OA40" s="92" t="e">
        <f t="shared" si="76"/>
        <v>#N/A</v>
      </c>
      <c r="OB40" s="92" t="e">
        <f t="shared" si="76"/>
        <v>#N/A</v>
      </c>
      <c r="OC40" s="92" t="e">
        <f t="shared" si="76"/>
        <v>#N/A</v>
      </c>
      <c r="OD40" s="92" t="e">
        <f t="shared" si="76"/>
        <v>#N/A</v>
      </c>
      <c r="OE40" s="92" t="e">
        <f t="shared" si="76"/>
        <v>#N/A</v>
      </c>
      <c r="OF40" s="92" t="e">
        <f t="shared" si="76"/>
        <v>#N/A</v>
      </c>
      <c r="OG40" s="92" t="e">
        <f t="shared" si="76"/>
        <v>#N/A</v>
      </c>
      <c r="OH40" s="92">
        <f>IF(OH35&gt;OH29,OH29,IF(OH35&gt;OH38,OH38,IF(OH35&gt;OH37,OH37,0)))</f>
        <v>22.774566328529641</v>
      </c>
      <c r="OI40" s="92">
        <f t="shared" ref="OI40:OS40" si="77">IF(OI35&gt;OI29,OI29,IF(OI35&gt;OI38,OI38,IF(OI35&gt;OI37,OI37,0)))</f>
        <v>22.774576328529633</v>
      </c>
      <c r="OJ40" s="92">
        <f t="shared" si="77"/>
        <v>0</v>
      </c>
      <c r="OK40" s="92">
        <f t="shared" si="77"/>
        <v>0</v>
      </c>
      <c r="OL40" s="92">
        <f t="shared" si="77"/>
        <v>0</v>
      </c>
      <c r="OM40" s="92">
        <f t="shared" si="77"/>
        <v>0</v>
      </c>
      <c r="ON40" s="92">
        <f t="shared" si="77"/>
        <v>0</v>
      </c>
      <c r="OO40" s="92">
        <f t="shared" si="77"/>
        <v>0</v>
      </c>
      <c r="OP40" s="92">
        <f t="shared" si="77"/>
        <v>0</v>
      </c>
      <c r="OQ40" s="92">
        <f t="shared" si="77"/>
        <v>0</v>
      </c>
      <c r="OR40" s="92">
        <f t="shared" si="77"/>
        <v>0</v>
      </c>
      <c r="OS40" s="92">
        <f t="shared" si="77"/>
        <v>0</v>
      </c>
      <c r="OT40" s="92">
        <f>IF(OT35&gt;OT29,OT29,IF(OT35&gt;OT37,OT37,IF(OT35&gt;OT38,OT38,0)))</f>
        <v>24.256557848729607</v>
      </c>
      <c r="OU40" s="92">
        <f>IF(OU35&gt;OU29,OU29,IF(OU35&gt;OU37,OU37,IF(OU35&gt;OU38,OU38,0)))</f>
        <v>24.256568948729608</v>
      </c>
      <c r="OV40" s="92">
        <f t="shared" ref="OV40:PE40" si="78">IF(OV35&gt;OV29,OV29,IF(OV35&gt;OV37,OV37,IF(OV35&gt;OV38,OV38,0)))</f>
        <v>0</v>
      </c>
      <c r="OW40" s="92">
        <f t="shared" si="78"/>
        <v>0</v>
      </c>
      <c r="OX40" s="92">
        <f t="shared" si="78"/>
        <v>0</v>
      </c>
      <c r="OY40" s="92">
        <f t="shared" si="78"/>
        <v>0</v>
      </c>
      <c r="OZ40" s="92">
        <f t="shared" si="78"/>
        <v>0</v>
      </c>
      <c r="PA40" s="92">
        <f t="shared" si="78"/>
        <v>0</v>
      </c>
      <c r="PB40" s="92">
        <f t="shared" si="78"/>
        <v>0</v>
      </c>
      <c r="PC40" s="92">
        <f t="shared" si="78"/>
        <v>0</v>
      </c>
      <c r="PD40" s="92">
        <f t="shared" si="78"/>
        <v>0</v>
      </c>
      <c r="PE40" s="92">
        <f t="shared" si="78"/>
        <v>0</v>
      </c>
      <c r="PF40" s="92">
        <f>IF(PF35&gt;PF29,PF29,IF(PF35&gt;PF38,PF38,IF(PF35&gt;PF37,PF37,0)))</f>
        <v>29.147445418039329</v>
      </c>
      <c r="PG40" s="92">
        <f t="shared" ref="PG40:PQ40" si="79">IF(PG35&gt;PG29,PG29,IF(PG35&gt;PG38,PG38,IF(PG35&gt;PG37,PG37,0)))</f>
        <v>24.523700254325437</v>
      </c>
      <c r="PH40" s="92">
        <f t="shared" si="79"/>
        <v>21.804000637782956</v>
      </c>
      <c r="PI40" s="92">
        <f t="shared" si="79"/>
        <v>0</v>
      </c>
      <c r="PJ40" s="92">
        <f t="shared" si="79"/>
        <v>0</v>
      </c>
      <c r="PK40" s="92">
        <f t="shared" si="79"/>
        <v>0</v>
      </c>
      <c r="PL40" s="92">
        <f t="shared" si="79"/>
        <v>0</v>
      </c>
      <c r="PM40" s="92">
        <f t="shared" si="79"/>
        <v>0</v>
      </c>
      <c r="PN40" s="92">
        <f t="shared" si="79"/>
        <v>0</v>
      </c>
      <c r="PO40" s="92">
        <f t="shared" si="79"/>
        <v>0</v>
      </c>
      <c r="PP40" s="92">
        <f t="shared" si="79"/>
        <v>0</v>
      </c>
      <c r="PQ40" s="92">
        <f t="shared" si="79"/>
        <v>0</v>
      </c>
      <c r="PR40" s="92">
        <f t="shared" ref="PR40:SC40" si="80">IF(PR35&gt;PR29,PR29,IF(PR35&gt;PR38,PR38,IF(PR35&gt;PR37,PR37,0)))</f>
        <v>29.948747132560019</v>
      </c>
      <c r="PS40" s="92">
        <f t="shared" si="80"/>
        <v>25.511842004808624</v>
      </c>
      <c r="PT40" s="92">
        <f t="shared" si="80"/>
        <v>0</v>
      </c>
      <c r="PU40" s="92">
        <f t="shared" si="80"/>
        <v>0</v>
      </c>
      <c r="PV40" s="92">
        <f t="shared" si="80"/>
        <v>0</v>
      </c>
      <c r="PW40" s="92">
        <f t="shared" si="80"/>
        <v>0</v>
      </c>
      <c r="PX40" s="92">
        <f t="shared" si="80"/>
        <v>0</v>
      </c>
      <c r="PY40" s="92">
        <f t="shared" si="80"/>
        <v>0</v>
      </c>
      <c r="PZ40" s="92">
        <f t="shared" si="80"/>
        <v>0</v>
      </c>
      <c r="QA40" s="92">
        <f t="shared" si="80"/>
        <v>0</v>
      </c>
      <c r="QB40" s="92">
        <f t="shared" si="80"/>
        <v>0</v>
      </c>
      <c r="QC40" s="92">
        <f t="shared" si="80"/>
        <v>0</v>
      </c>
      <c r="QD40" s="92">
        <f t="shared" si="80"/>
        <v>30.917883500660043</v>
      </c>
      <c r="QE40" s="92">
        <f t="shared" si="80"/>
        <v>26.651333842570928</v>
      </c>
      <c r="QF40" s="92">
        <f t="shared" si="80"/>
        <v>24.261638571898249</v>
      </c>
      <c r="QG40" s="92">
        <f t="shared" si="80"/>
        <v>0</v>
      </c>
      <c r="QH40" s="92">
        <f t="shared" si="80"/>
        <v>0</v>
      </c>
      <c r="QI40" s="92">
        <f t="shared" si="80"/>
        <v>0</v>
      </c>
      <c r="QJ40" s="92">
        <f t="shared" si="80"/>
        <v>0</v>
      </c>
      <c r="QK40" s="92">
        <f t="shared" si="80"/>
        <v>0</v>
      </c>
      <c r="QL40" s="92">
        <f t="shared" si="80"/>
        <v>0</v>
      </c>
      <c r="QM40" s="92">
        <f>IF(QM35&gt;QM29,QM29,IF(QM35&gt;QM38,QM38,IF(QM35&gt;QM37,QM37,0)))</f>
        <v>0</v>
      </c>
      <c r="QN40" s="92">
        <f t="shared" si="80"/>
        <v>0</v>
      </c>
      <c r="QO40" s="92">
        <f t="shared" si="80"/>
        <v>0</v>
      </c>
      <c r="QP40" s="92">
        <f t="shared" si="80"/>
        <v>31.835986859040212</v>
      </c>
      <c r="QQ40" s="92">
        <f t="shared" si="80"/>
        <v>31.835986859040212</v>
      </c>
      <c r="QR40" s="92">
        <f t="shared" si="80"/>
        <v>24.743514950600755</v>
      </c>
      <c r="QS40" s="92">
        <f t="shared" si="80"/>
        <v>24.743514950600755</v>
      </c>
      <c r="QT40" s="92">
        <f t="shared" si="80"/>
        <v>0</v>
      </c>
      <c r="QU40" s="92">
        <f t="shared" si="80"/>
        <v>0</v>
      </c>
      <c r="QV40" s="92">
        <f t="shared" si="80"/>
        <v>0</v>
      </c>
      <c r="QW40" s="92">
        <f t="shared" si="80"/>
        <v>0</v>
      </c>
      <c r="QX40" s="92">
        <f t="shared" si="80"/>
        <v>0</v>
      </c>
      <c r="QY40" s="92">
        <f t="shared" si="80"/>
        <v>0</v>
      </c>
      <c r="QZ40" s="92">
        <f t="shared" si="80"/>
        <v>0</v>
      </c>
      <c r="RA40" s="92">
        <f t="shared" si="80"/>
        <v>0</v>
      </c>
      <c r="RB40" s="92">
        <f t="shared" si="80"/>
        <v>32.741925344024068</v>
      </c>
      <c r="RC40" s="92">
        <f t="shared" si="80"/>
        <v>32.741925344024068</v>
      </c>
      <c r="RD40" s="92">
        <f t="shared" si="80"/>
        <v>25.205063390567787</v>
      </c>
      <c r="RE40" s="92">
        <f t="shared" si="80"/>
        <v>25.205063390567787</v>
      </c>
      <c r="RF40" s="92">
        <f t="shared" si="80"/>
        <v>0</v>
      </c>
      <c r="RG40" s="92">
        <f t="shared" si="80"/>
        <v>0</v>
      </c>
      <c r="RH40" s="92">
        <f t="shared" si="80"/>
        <v>0</v>
      </c>
      <c r="RI40" s="92">
        <f t="shared" si="80"/>
        <v>0</v>
      </c>
      <c r="RJ40" s="92">
        <f t="shared" si="80"/>
        <v>0</v>
      </c>
      <c r="RK40" s="92">
        <f t="shared" si="80"/>
        <v>0</v>
      </c>
      <c r="RL40" s="92">
        <f t="shared" si="80"/>
        <v>0</v>
      </c>
      <c r="RM40" s="92">
        <f t="shared" si="80"/>
        <v>25.205063390567787</v>
      </c>
      <c r="RN40" s="92">
        <f t="shared" si="80"/>
        <v>33.423391948760546</v>
      </c>
      <c r="RO40" s="92">
        <f t="shared" si="80"/>
        <v>33.423391948760546</v>
      </c>
      <c r="RP40" s="92">
        <f t="shared" si="80"/>
        <v>25.737384736212249</v>
      </c>
      <c r="RQ40" s="92">
        <f t="shared" si="80"/>
        <v>25.737384736212249</v>
      </c>
      <c r="RR40" s="92">
        <f t="shared" si="80"/>
        <v>0</v>
      </c>
      <c r="RS40" s="92">
        <f t="shared" si="80"/>
        <v>0</v>
      </c>
      <c r="RT40" s="92">
        <f t="shared" si="80"/>
        <v>0</v>
      </c>
      <c r="RU40" s="92">
        <f t="shared" si="80"/>
        <v>0</v>
      </c>
      <c r="RV40" s="92">
        <f t="shared" si="80"/>
        <v>0</v>
      </c>
      <c r="RW40" s="92">
        <f t="shared" si="80"/>
        <v>0</v>
      </c>
      <c r="RX40" s="92">
        <f t="shared" si="80"/>
        <v>0</v>
      </c>
      <c r="RY40" s="92">
        <f t="shared" si="80"/>
        <v>25.737384736212249</v>
      </c>
      <c r="RZ40" s="92">
        <f t="shared" si="80"/>
        <v>34.076293475953811</v>
      </c>
      <c r="SA40" s="92">
        <f t="shared" si="80"/>
        <v>34.076293475953811</v>
      </c>
      <c r="SB40" s="92">
        <f t="shared" si="80"/>
        <v>26.23748581018782</v>
      </c>
      <c r="SC40" s="92">
        <f t="shared" si="80"/>
        <v>26.23748581018782</v>
      </c>
      <c r="SD40" s="92">
        <f t="shared" ref="SD40:UO40" si="81">IF(SD35&gt;SD29,SD29,IF(SD35&gt;SD38,SD38,IF(SD35&gt;SD37,SD37,0)))</f>
        <v>0</v>
      </c>
      <c r="SE40" s="92">
        <f t="shared" si="81"/>
        <v>0</v>
      </c>
      <c r="SF40" s="92">
        <f t="shared" si="81"/>
        <v>0</v>
      </c>
      <c r="SG40" s="92">
        <f t="shared" si="81"/>
        <v>0</v>
      </c>
      <c r="SH40" s="92">
        <f t="shared" si="81"/>
        <v>0</v>
      </c>
      <c r="SI40" s="92">
        <f t="shared" si="81"/>
        <v>0</v>
      </c>
      <c r="SJ40" s="92">
        <f t="shared" si="81"/>
        <v>0</v>
      </c>
      <c r="SK40" s="92">
        <f t="shared" si="81"/>
        <v>26.23748581018782</v>
      </c>
      <c r="SL40" s="92">
        <f t="shared" si="81"/>
        <v>34.776170877699272</v>
      </c>
      <c r="SM40" s="92">
        <f t="shared" si="81"/>
        <v>34.776170877699272</v>
      </c>
      <c r="SN40" s="92">
        <f t="shared" si="81"/>
        <v>26.782430633797095</v>
      </c>
      <c r="SO40" s="92">
        <f t="shared" si="81"/>
        <v>26.782430633797095</v>
      </c>
      <c r="SP40" s="92">
        <f t="shared" si="81"/>
        <v>0</v>
      </c>
      <c r="SQ40" s="92">
        <f t="shared" si="81"/>
        <v>0</v>
      </c>
      <c r="SR40" s="92">
        <f t="shared" si="81"/>
        <v>0</v>
      </c>
      <c r="SS40" s="92">
        <f t="shared" si="81"/>
        <v>0</v>
      </c>
      <c r="ST40" s="92">
        <f t="shared" si="81"/>
        <v>0</v>
      </c>
      <c r="SU40" s="92">
        <f t="shared" si="81"/>
        <v>0</v>
      </c>
      <c r="SV40" s="92">
        <f t="shared" si="81"/>
        <v>0</v>
      </c>
      <c r="SW40" s="92">
        <f t="shared" si="81"/>
        <v>26.782430633797095</v>
      </c>
      <c r="SX40" s="92">
        <f t="shared" si="81"/>
        <v>35.406521837491262</v>
      </c>
      <c r="SY40" s="92">
        <f t="shared" si="81"/>
        <v>35.406521837491262</v>
      </c>
      <c r="SZ40" s="92">
        <f t="shared" si="81"/>
        <v>27.243001626793298</v>
      </c>
      <c r="TA40" s="92">
        <f t="shared" si="81"/>
        <v>27.243001626793298</v>
      </c>
      <c r="TB40" s="92">
        <f t="shared" si="81"/>
        <v>0</v>
      </c>
      <c r="TC40" s="92">
        <f t="shared" si="81"/>
        <v>0</v>
      </c>
      <c r="TD40" s="92">
        <f t="shared" si="81"/>
        <v>0</v>
      </c>
      <c r="TE40" s="92">
        <f t="shared" si="81"/>
        <v>0</v>
      </c>
      <c r="TF40" s="92">
        <f t="shared" si="81"/>
        <v>0</v>
      </c>
      <c r="TG40" s="92">
        <f t="shared" si="81"/>
        <v>0</v>
      </c>
      <c r="TH40" s="92">
        <f t="shared" si="81"/>
        <v>0</v>
      </c>
      <c r="TI40" s="92">
        <f t="shared" si="81"/>
        <v>27.243001626793298</v>
      </c>
      <c r="TJ40" s="92">
        <f t="shared" si="81"/>
        <v>36.175104293485077</v>
      </c>
      <c r="TK40" s="92">
        <f t="shared" si="81"/>
        <v>36.175104293485077</v>
      </c>
      <c r="TL40" s="92">
        <f t="shared" si="81"/>
        <v>27.851669515621325</v>
      </c>
      <c r="TM40" s="92">
        <f t="shared" si="81"/>
        <v>27.851669515621325</v>
      </c>
      <c r="TN40" s="92">
        <f t="shared" si="81"/>
        <v>0</v>
      </c>
      <c r="TO40" s="92">
        <f t="shared" si="81"/>
        <v>0</v>
      </c>
      <c r="TP40" s="92">
        <f t="shared" si="81"/>
        <v>0</v>
      </c>
      <c r="TQ40" s="92">
        <f t="shared" si="81"/>
        <v>0</v>
      </c>
      <c r="TR40" s="92">
        <f t="shared" si="81"/>
        <v>0</v>
      </c>
      <c r="TS40" s="92">
        <f t="shared" si="81"/>
        <v>0</v>
      </c>
      <c r="TT40" s="92">
        <f t="shared" si="81"/>
        <v>0</v>
      </c>
      <c r="TU40" s="92">
        <f t="shared" si="81"/>
        <v>27.851669515621325</v>
      </c>
      <c r="TV40" s="92">
        <f t="shared" si="81"/>
        <v>36.854415372776323</v>
      </c>
      <c r="TW40" s="92">
        <f t="shared" si="81"/>
        <v>36.854415372776323</v>
      </c>
      <c r="TX40" s="92">
        <f t="shared" si="81"/>
        <v>28.365885818643367</v>
      </c>
      <c r="TY40" s="92">
        <f t="shared" si="81"/>
        <v>28.365885818643367</v>
      </c>
      <c r="TZ40" s="92">
        <f t="shared" si="81"/>
        <v>0</v>
      </c>
      <c r="UA40" s="92">
        <f t="shared" si="81"/>
        <v>0</v>
      </c>
      <c r="UB40" s="92">
        <f t="shared" si="81"/>
        <v>0</v>
      </c>
      <c r="UC40" s="92">
        <f t="shared" si="81"/>
        <v>0</v>
      </c>
      <c r="UD40" s="92">
        <f t="shared" si="81"/>
        <v>0</v>
      </c>
      <c r="UE40" s="92">
        <f t="shared" si="81"/>
        <v>0</v>
      </c>
      <c r="UF40" s="92">
        <f t="shared" si="81"/>
        <v>0</v>
      </c>
      <c r="UG40" s="92">
        <f t="shared" si="81"/>
        <v>28.365885818643367</v>
      </c>
      <c r="UH40" s="92">
        <f t="shared" si="81"/>
        <v>37.610322469899565</v>
      </c>
      <c r="UI40" s="92">
        <f t="shared" si="81"/>
        <v>37.610322469899565</v>
      </c>
      <c r="UJ40" s="92">
        <f t="shared" si="81"/>
        <v>28.954720511222245</v>
      </c>
      <c r="UK40" s="92">
        <f t="shared" si="81"/>
        <v>28.954720511222245</v>
      </c>
      <c r="UL40" s="92">
        <f t="shared" si="81"/>
        <v>0</v>
      </c>
      <c r="UM40" s="92">
        <f t="shared" si="81"/>
        <v>0</v>
      </c>
      <c r="UN40" s="92">
        <f t="shared" si="81"/>
        <v>0</v>
      </c>
      <c r="UO40" s="92">
        <f t="shared" si="81"/>
        <v>0</v>
      </c>
      <c r="UP40" s="92">
        <f t="shared" ref="UP40:XA40" si="82">IF(UP35&gt;UP29,UP29,IF(UP35&gt;UP38,UP38,IF(UP35&gt;UP37,UP37,0)))</f>
        <v>0</v>
      </c>
      <c r="UQ40" s="92">
        <f t="shared" si="82"/>
        <v>0</v>
      </c>
      <c r="UR40" s="92">
        <f t="shared" si="82"/>
        <v>0</v>
      </c>
      <c r="US40" s="92">
        <f t="shared" si="82"/>
        <v>28.954720511222245</v>
      </c>
      <c r="UT40" s="92">
        <f t="shared" si="82"/>
        <v>38.304624138479618</v>
      </c>
      <c r="UU40" s="92">
        <f t="shared" si="82"/>
        <v>38.304624138479618</v>
      </c>
      <c r="UV40" s="92">
        <f t="shared" si="82"/>
        <v>29.467216111008948</v>
      </c>
      <c r="UW40" s="92">
        <f t="shared" si="82"/>
        <v>29.467216111008948</v>
      </c>
      <c r="UX40" s="92">
        <f t="shared" si="82"/>
        <v>0</v>
      </c>
      <c r="UY40" s="92">
        <f t="shared" si="82"/>
        <v>0</v>
      </c>
      <c r="UZ40" s="92">
        <f t="shared" si="82"/>
        <v>0</v>
      </c>
      <c r="VA40" s="92">
        <f t="shared" si="82"/>
        <v>0</v>
      </c>
      <c r="VB40" s="92">
        <f t="shared" si="82"/>
        <v>0</v>
      </c>
      <c r="VC40" s="92">
        <f t="shared" si="82"/>
        <v>0</v>
      </c>
      <c r="VD40" s="92">
        <f t="shared" si="82"/>
        <v>0</v>
      </c>
      <c r="VE40" s="92">
        <f t="shared" si="82"/>
        <v>29.467216111008948</v>
      </c>
      <c r="VF40" s="92">
        <f t="shared" si="82"/>
        <v>39.081118477416034</v>
      </c>
      <c r="VG40" s="92">
        <f t="shared" si="82"/>
        <v>39.081118477416034</v>
      </c>
      <c r="VH40" s="92">
        <f t="shared" si="82"/>
        <v>30.080327228984437</v>
      </c>
      <c r="VI40" s="92">
        <f t="shared" si="82"/>
        <v>30.080327228984437</v>
      </c>
      <c r="VJ40" s="92">
        <f t="shared" si="82"/>
        <v>0</v>
      </c>
      <c r="VK40" s="92">
        <f t="shared" si="82"/>
        <v>0</v>
      </c>
      <c r="VL40" s="92">
        <f t="shared" si="82"/>
        <v>0</v>
      </c>
      <c r="VM40" s="92">
        <f t="shared" si="82"/>
        <v>0</v>
      </c>
      <c r="VN40" s="92">
        <f t="shared" si="82"/>
        <v>0</v>
      </c>
      <c r="VO40" s="92">
        <f t="shared" si="82"/>
        <v>0</v>
      </c>
      <c r="VP40" s="92">
        <f t="shared" si="82"/>
        <v>0</v>
      </c>
      <c r="VQ40" s="92">
        <f t="shared" si="82"/>
        <v>30.080327228984437</v>
      </c>
      <c r="VR40" s="92">
        <f t="shared" si="82"/>
        <v>39.847839606940092</v>
      </c>
      <c r="VS40" s="92">
        <f t="shared" si="82"/>
        <v>39.847839606940092</v>
      </c>
      <c r="VT40" s="92">
        <f t="shared" si="82"/>
        <v>30.659669704002933</v>
      </c>
      <c r="VU40" s="92">
        <f t="shared" si="82"/>
        <v>30.659669704002933</v>
      </c>
      <c r="VV40" s="92">
        <f t="shared" si="82"/>
        <v>0</v>
      </c>
      <c r="VW40" s="92">
        <f t="shared" si="82"/>
        <v>0</v>
      </c>
      <c r="VX40" s="92">
        <f t="shared" si="82"/>
        <v>30.659669704002933</v>
      </c>
      <c r="VY40" s="92">
        <f t="shared" si="82"/>
        <v>0</v>
      </c>
      <c r="VZ40" s="92">
        <f t="shared" si="82"/>
        <v>0</v>
      </c>
      <c r="WA40" s="92">
        <f t="shared" si="82"/>
        <v>0</v>
      </c>
      <c r="WB40" s="92">
        <f t="shared" si="82"/>
        <v>0</v>
      </c>
      <c r="WC40" s="92">
        <f t="shared" si="82"/>
        <v>30.659669704002933</v>
      </c>
      <c r="WD40" s="92">
        <f t="shared" si="82"/>
        <v>40.682736310670698</v>
      </c>
      <c r="WE40" s="92">
        <f t="shared" si="82"/>
        <v>40.682736310670698</v>
      </c>
      <c r="WF40" s="92">
        <f t="shared" si="82"/>
        <v>31.306598659034908</v>
      </c>
      <c r="WG40" s="92">
        <f t="shared" si="82"/>
        <v>31.306598659034908</v>
      </c>
      <c r="WH40" s="92">
        <f t="shared" si="82"/>
        <v>0</v>
      </c>
      <c r="WI40" s="92">
        <f t="shared" si="82"/>
        <v>0</v>
      </c>
      <c r="WJ40" s="92">
        <f t="shared" si="82"/>
        <v>31.306598659034908</v>
      </c>
      <c r="WK40" s="92">
        <f t="shared" si="82"/>
        <v>0</v>
      </c>
      <c r="WL40" s="92">
        <f t="shared" si="82"/>
        <v>0</v>
      </c>
      <c r="WM40" s="92">
        <f t="shared" si="82"/>
        <v>0</v>
      </c>
      <c r="WN40" s="92">
        <f t="shared" si="82"/>
        <v>0</v>
      </c>
      <c r="WO40" s="92">
        <f t="shared" si="82"/>
        <v>31.306598659034908</v>
      </c>
      <c r="WP40" s="92">
        <f t="shared" si="82"/>
        <v>41.532943255318159</v>
      </c>
      <c r="WQ40" s="92">
        <f t="shared" si="82"/>
        <v>41.532943255318159</v>
      </c>
      <c r="WR40" s="92">
        <f t="shared" si="82"/>
        <v>31.974616727195173</v>
      </c>
      <c r="WS40" s="92">
        <f t="shared" si="82"/>
        <v>31.974616727195173</v>
      </c>
      <c r="WT40" s="92">
        <f t="shared" si="82"/>
        <v>0</v>
      </c>
      <c r="WU40" s="92">
        <f t="shared" si="82"/>
        <v>0</v>
      </c>
      <c r="WV40" s="92">
        <f t="shared" si="82"/>
        <v>0</v>
      </c>
      <c r="WW40" s="92">
        <f t="shared" si="82"/>
        <v>0</v>
      </c>
      <c r="WX40" s="92">
        <f t="shared" si="82"/>
        <v>0</v>
      </c>
      <c r="WY40" s="92">
        <f t="shared" si="82"/>
        <v>0</v>
      </c>
      <c r="WZ40" s="92">
        <f t="shared" si="82"/>
        <v>0</v>
      </c>
      <c r="XA40" s="92">
        <f t="shared" si="82"/>
        <v>31.974616727195173</v>
      </c>
      <c r="XB40" s="92">
        <f t="shared" ref="XB40:XM40" si="83">IF(XB35&gt;XB29,XB29,IF(XB35&gt;XB38,XB38,IF(XB35&gt;XB37,XB37,0)))</f>
        <v>42.383556519610707</v>
      </c>
      <c r="XC40" s="92">
        <f t="shared" si="83"/>
        <v>42.383556519610707</v>
      </c>
      <c r="XD40" s="92">
        <f t="shared" si="83"/>
        <v>32.628535021173086</v>
      </c>
      <c r="XE40" s="92">
        <f t="shared" si="83"/>
        <v>32.628535021173086</v>
      </c>
      <c r="XF40" s="92">
        <f t="shared" si="83"/>
        <v>0</v>
      </c>
      <c r="XG40" s="92">
        <f t="shared" si="83"/>
        <v>0</v>
      </c>
      <c r="XH40" s="92">
        <f t="shared" si="83"/>
        <v>0</v>
      </c>
      <c r="XI40" s="92">
        <f t="shared" si="83"/>
        <v>0</v>
      </c>
      <c r="XJ40" s="92">
        <f t="shared" si="83"/>
        <v>0</v>
      </c>
      <c r="XK40" s="92">
        <f t="shared" si="83"/>
        <v>0</v>
      </c>
      <c r="XL40" s="92">
        <f t="shared" si="83"/>
        <v>0</v>
      </c>
      <c r="XM40" s="92">
        <f t="shared" si="83"/>
        <v>32.628535021173086</v>
      </c>
    </row>
    <row r="41" spans="1:721" x14ac:dyDescent="0.3">
      <c r="A41" s="96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  <c r="JD41" s="92"/>
      <c r="JE41" s="92"/>
      <c r="JF41" s="92"/>
      <c r="JG41" s="92"/>
      <c r="JH41" s="92"/>
      <c r="JI41" s="92"/>
      <c r="JJ41" s="92"/>
      <c r="JK41" s="92"/>
      <c r="JL41" s="92"/>
      <c r="JM41" s="92"/>
      <c r="JN41" s="92"/>
      <c r="JO41" s="92"/>
      <c r="JP41" s="92"/>
      <c r="JQ41" s="92"/>
      <c r="JR41" s="92"/>
      <c r="JS41" s="92"/>
      <c r="JT41" s="92"/>
      <c r="JU41" s="92"/>
      <c r="JV41" s="92"/>
      <c r="JW41" s="92"/>
      <c r="JX41" s="92"/>
      <c r="JY41" s="92"/>
      <c r="JZ41" s="92"/>
      <c r="KA41" s="92"/>
      <c r="KB41" s="92"/>
      <c r="KC41" s="92"/>
      <c r="KD41" s="92"/>
      <c r="KE41" s="92"/>
      <c r="KF41" s="92"/>
      <c r="KG41" s="92"/>
      <c r="KH41" s="92"/>
      <c r="KI41" s="92"/>
      <c r="KJ41" s="92"/>
      <c r="KK41" s="92"/>
      <c r="KL41" s="92"/>
      <c r="KM41" s="92"/>
      <c r="KN41" s="92"/>
      <c r="KO41" s="92"/>
      <c r="KP41" s="92"/>
      <c r="KQ41" s="92"/>
      <c r="KR41" s="92"/>
      <c r="KS41" s="92"/>
      <c r="KT41" s="92"/>
      <c r="KU41" s="92"/>
      <c r="KV41" s="92"/>
      <c r="KW41" s="92"/>
      <c r="KX41" s="92"/>
      <c r="KY41" s="92"/>
      <c r="KZ41" s="92"/>
      <c r="LA41" s="92"/>
      <c r="LB41" s="92"/>
      <c r="LC41" s="92"/>
      <c r="LD41" s="92"/>
      <c r="LE41" s="92"/>
      <c r="LF41" s="92"/>
      <c r="LG41" s="92"/>
      <c r="LH41" s="92"/>
      <c r="LI41" s="92"/>
      <c r="LJ41" s="92"/>
      <c r="LK41" s="92"/>
      <c r="LL41" s="92"/>
      <c r="LM41" s="92"/>
      <c r="LN41" s="92"/>
      <c r="LO41" s="92"/>
      <c r="LP41" s="92"/>
      <c r="LQ41" s="92"/>
      <c r="LR41" s="92"/>
      <c r="LS41" s="92"/>
      <c r="LT41" s="92"/>
      <c r="LU41" s="92"/>
      <c r="LV41" s="92"/>
      <c r="LW41" s="92"/>
      <c r="LX41" s="92"/>
      <c r="LY41" s="92"/>
      <c r="LZ41" s="92"/>
      <c r="MA41" s="92"/>
      <c r="MB41" s="92"/>
      <c r="MC41" s="92"/>
      <c r="MD41" s="92"/>
      <c r="ME41" s="92"/>
      <c r="MF41" s="92"/>
      <c r="MG41" s="92"/>
      <c r="MH41" s="92"/>
      <c r="MI41" s="92"/>
      <c r="MJ41" s="92"/>
      <c r="MK41" s="92"/>
      <c r="ML41" s="92"/>
      <c r="MM41" s="92"/>
      <c r="MN41" s="92"/>
      <c r="MO41" s="92"/>
      <c r="MP41" s="92"/>
      <c r="MQ41" s="92"/>
      <c r="MR41" s="92"/>
      <c r="MS41" s="92"/>
      <c r="MT41" s="92"/>
      <c r="MU41" s="92"/>
      <c r="MV41" s="92"/>
      <c r="MW41" s="92"/>
      <c r="MX41" s="92"/>
      <c r="MY41" s="92"/>
      <c r="MZ41" s="92"/>
      <c r="NA41" s="92"/>
      <c r="NB41" s="92"/>
      <c r="NC41" s="92"/>
      <c r="ND41" s="92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2"/>
      <c r="NY41" s="92"/>
      <c r="NZ41" s="92"/>
      <c r="OA41" s="92"/>
      <c r="OB41" s="92"/>
      <c r="OC41" s="92"/>
      <c r="OD41" s="92"/>
      <c r="OE41" s="92"/>
      <c r="OF41" s="92"/>
      <c r="OG41" s="92"/>
      <c r="OH41" s="92"/>
      <c r="OI41" s="92"/>
      <c r="OJ41" s="92"/>
      <c r="OK41" s="92"/>
      <c r="OL41" s="92"/>
      <c r="OM41" s="92"/>
      <c r="ON41" s="92"/>
      <c r="OO41" s="92"/>
      <c r="OP41" s="92"/>
      <c r="OQ41" s="92"/>
      <c r="OR41" s="92"/>
      <c r="OS41" s="92"/>
      <c r="OT41" s="92"/>
      <c r="OU41" s="92"/>
      <c r="OV41" s="92"/>
      <c r="OW41" s="92"/>
      <c r="OX41" s="92"/>
      <c r="OY41" s="92"/>
      <c r="OZ41" s="92"/>
      <c r="PA41" s="92"/>
      <c r="PB41" s="92"/>
      <c r="PC41" s="92"/>
      <c r="PD41" s="92"/>
      <c r="PE41" s="92"/>
      <c r="PF41" s="92"/>
      <c r="PG41" s="92"/>
      <c r="PH41" s="92"/>
      <c r="PI41" s="92"/>
      <c r="PJ41" s="92"/>
      <c r="PK41" s="92"/>
      <c r="PL41" s="92"/>
      <c r="PM41" s="92"/>
      <c r="PN41" s="92"/>
      <c r="PO41" s="92"/>
      <c r="PP41" s="92"/>
      <c r="PQ41" s="92"/>
      <c r="PR41" s="92"/>
      <c r="PS41" s="92"/>
      <c r="PT41" s="92"/>
      <c r="PU41" s="92"/>
      <c r="PV41" s="92"/>
      <c r="PW41" s="92"/>
      <c r="PX41" s="92"/>
      <c r="PY41" s="92"/>
      <c r="PZ41" s="92"/>
      <c r="QA41" s="92"/>
      <c r="QB41" s="92"/>
      <c r="QC41" s="92"/>
      <c r="QD41" s="92"/>
      <c r="QE41" s="92"/>
      <c r="QF41" s="92"/>
      <c r="QG41" s="92"/>
      <c r="QH41" s="92"/>
      <c r="QI41" s="92"/>
      <c r="QJ41" s="92"/>
      <c r="QK41" s="92"/>
      <c r="QL41" s="92"/>
      <c r="QM41" s="92"/>
      <c r="QN41" s="92"/>
      <c r="QO41" s="92"/>
      <c r="QP41" s="92"/>
      <c r="QQ41" s="92"/>
      <c r="QR41" s="92"/>
      <c r="QS41" s="92"/>
      <c r="QT41" s="92"/>
      <c r="QU41" s="92"/>
      <c r="QV41" s="92"/>
      <c r="QW41" s="92"/>
      <c r="QX41" s="92"/>
      <c r="QY41" s="92"/>
      <c r="QZ41" s="92"/>
      <c r="RA41" s="92"/>
      <c r="RB41" s="92"/>
      <c r="RC41" s="92"/>
      <c r="RD41" s="92"/>
      <c r="RE41" s="92"/>
      <c r="RF41" s="92"/>
      <c r="RG41" s="92"/>
      <c r="RH41" s="92"/>
      <c r="RI41" s="92"/>
      <c r="RJ41" s="92"/>
      <c r="RK41" s="92"/>
      <c r="RL41" s="92"/>
      <c r="RM41" s="92"/>
      <c r="RN41" s="92"/>
      <c r="RO41" s="92"/>
      <c r="RP41" s="92"/>
      <c r="RQ41" s="92"/>
      <c r="RR41" s="92"/>
      <c r="RS41" s="92"/>
      <c r="RT41" s="92"/>
      <c r="RU41" s="92"/>
      <c r="RV41" s="92"/>
      <c r="RW41" s="92"/>
      <c r="RX41" s="92"/>
      <c r="RY41" s="92"/>
      <c r="RZ41" s="92"/>
      <c r="SA41" s="92"/>
      <c r="SB41" s="92"/>
      <c r="SC41" s="92"/>
      <c r="SD41" s="92"/>
      <c r="SE41" s="92"/>
      <c r="SF41" s="92"/>
      <c r="SG41" s="92"/>
      <c r="SH41" s="92"/>
      <c r="SI41" s="92"/>
      <c r="SJ41" s="92"/>
      <c r="SK41" s="92"/>
      <c r="SL41" s="92"/>
      <c r="SM41" s="92"/>
      <c r="SN41" s="92"/>
      <c r="SO41" s="92"/>
      <c r="SP41" s="92"/>
      <c r="SQ41" s="92"/>
      <c r="SR41" s="92"/>
      <c r="SS41" s="92"/>
      <c r="ST41" s="92"/>
      <c r="SU41" s="92"/>
      <c r="SV41" s="92"/>
      <c r="SW41" s="92"/>
      <c r="SX41" s="92"/>
      <c r="SY41" s="92"/>
      <c r="SZ41" s="92"/>
      <c r="TA41" s="92"/>
      <c r="TB41" s="92"/>
      <c r="TC41" s="92"/>
      <c r="TD41" s="92"/>
      <c r="TE41" s="92"/>
      <c r="TF41" s="92"/>
      <c r="TG41" s="92"/>
      <c r="TH41" s="92"/>
      <c r="TI41" s="92"/>
      <c r="TJ41" s="92"/>
      <c r="TK41" s="92"/>
      <c r="TL41" s="92"/>
      <c r="TM41" s="92"/>
      <c r="TN41" s="92"/>
      <c r="TO41" s="92"/>
      <c r="TP41" s="92"/>
      <c r="TQ41" s="92"/>
      <c r="TR41" s="92"/>
      <c r="TS41" s="92"/>
      <c r="TT41" s="92"/>
      <c r="TU41" s="92"/>
      <c r="TV41" s="92"/>
      <c r="TW41" s="92"/>
      <c r="TX41" s="92"/>
      <c r="TY41" s="92"/>
      <c r="TZ41" s="92"/>
      <c r="UA41" s="92"/>
      <c r="UB41" s="92"/>
      <c r="UC41" s="92"/>
      <c r="UD41" s="92"/>
      <c r="UE41" s="92"/>
      <c r="UF41" s="92"/>
      <c r="UG41" s="92"/>
      <c r="UH41" s="92"/>
      <c r="UI41" s="92"/>
      <c r="UJ41" s="92"/>
      <c r="UK41" s="92"/>
      <c r="UL41" s="92"/>
      <c r="UM41" s="92"/>
      <c r="UN41" s="92"/>
      <c r="UO41" s="92"/>
      <c r="UP41" s="92"/>
      <c r="UQ41" s="92"/>
      <c r="UR41" s="92"/>
      <c r="US41" s="92"/>
      <c r="UT41" s="92"/>
      <c r="UU41" s="92"/>
      <c r="UV41" s="92"/>
      <c r="UW41" s="92"/>
      <c r="UX41" s="92"/>
      <c r="UY41" s="92"/>
      <c r="UZ41" s="92"/>
      <c r="VA41" s="92"/>
      <c r="VB41" s="92"/>
      <c r="VC41" s="92"/>
      <c r="VD41" s="92"/>
      <c r="VE41" s="92"/>
      <c r="VF41" s="92"/>
      <c r="VG41" s="92"/>
      <c r="VH41" s="92"/>
      <c r="VI41" s="92"/>
      <c r="VJ41" s="92"/>
      <c r="VK41" s="92"/>
      <c r="VL41" s="92"/>
      <c r="VM41" s="92"/>
      <c r="VN41" s="92"/>
      <c r="VO41" s="92"/>
      <c r="VP41" s="92"/>
      <c r="VQ41" s="92"/>
      <c r="VR41" s="92"/>
      <c r="VS41" s="92"/>
      <c r="VT41" s="92"/>
      <c r="VU41" s="92"/>
      <c r="VV41" s="92"/>
      <c r="VW41" s="92"/>
      <c r="VX41" s="92"/>
      <c r="VY41" s="92"/>
      <c r="VZ41" s="92"/>
      <c r="WA41" s="92"/>
      <c r="WB41" s="92"/>
      <c r="WC41" s="92"/>
      <c r="WD41" s="92"/>
      <c r="WE41" s="92"/>
      <c r="WF41" s="92"/>
      <c r="WG41" s="92"/>
      <c r="WH41" s="92"/>
      <c r="WI41" s="92"/>
      <c r="WJ41" s="92"/>
      <c r="WK41" s="92"/>
      <c r="WL41" s="92"/>
      <c r="WM41" s="92"/>
      <c r="WN41" s="92"/>
      <c r="WO41" s="92"/>
      <c r="WP41" s="92"/>
      <c r="WQ41" s="92"/>
      <c r="WR41" s="92"/>
      <c r="WS41" s="92"/>
      <c r="WT41" s="92"/>
      <c r="WU41" s="92"/>
      <c r="WV41" s="92"/>
      <c r="WW41" s="92"/>
      <c r="WX41" s="92"/>
      <c r="WY41" s="92"/>
      <c r="WZ41" s="92"/>
      <c r="XA41" s="92"/>
      <c r="XB41" s="92"/>
      <c r="XC41" s="92"/>
      <c r="XD41" s="92"/>
      <c r="XE41" s="92"/>
      <c r="XF41" s="92"/>
      <c r="XG41" s="92"/>
      <c r="XH41" s="92"/>
      <c r="XI41" s="92"/>
      <c r="XJ41" s="92"/>
      <c r="XK41" s="92"/>
      <c r="XL41" s="92"/>
      <c r="XM41" s="92"/>
    </row>
    <row r="42" spans="1:721" s="96" customFormat="1" x14ac:dyDescent="0.3">
      <c r="A42" s="96" t="s">
        <v>354</v>
      </c>
      <c r="AL42" s="67">
        <f>VLOOKUP(LEFT(AL$11,4)*1,VOM!$G$6:$K$29,2,FALSE)</f>
        <v>0.82931477571010692</v>
      </c>
      <c r="AM42" s="67">
        <f>VLOOKUP(LEFT(AM$11,4)*1,VOM!$G$6:$K$29,2,FALSE)</f>
        <v>0.82931477571010692</v>
      </c>
      <c r="AN42" s="67">
        <f>VLOOKUP(LEFT(AN$11,4)*1,VOM!$G$6:$K$29,2,FALSE)</f>
        <v>0.82931477571010692</v>
      </c>
      <c r="AO42" s="67">
        <f>VLOOKUP(LEFT(AO$11,4)*1,VOM!$G$6:$K$29,2,FALSE)</f>
        <v>0.82931477571010692</v>
      </c>
      <c r="AP42" s="67">
        <f>VLOOKUP(LEFT(AP$11,4)*1,VOM!$G$6:$K$29,2,FALSE)</f>
        <v>0.82931477571010692</v>
      </c>
      <c r="AQ42" s="67">
        <f>VLOOKUP(LEFT(AQ$11,4)*1,VOM!$G$6:$K$29,2,FALSE)</f>
        <v>0.82931477571010692</v>
      </c>
      <c r="AR42" s="67">
        <f>VLOOKUP(LEFT(AR$11,4)*1,VOM!$G$6:$K$29,2,FALSE)</f>
        <v>0.82931477571010692</v>
      </c>
      <c r="AS42" s="67">
        <f>VLOOKUP(LEFT(AS$11,4)*1,VOM!$G$6:$K$29,2,FALSE)</f>
        <v>0.82931477571010692</v>
      </c>
      <c r="AT42" s="67">
        <f>VLOOKUP(LEFT(AT$11,4)*1,VOM!$G$6:$K$29,2,FALSE)</f>
        <v>0.82931477571010692</v>
      </c>
      <c r="AU42" s="67">
        <f>VLOOKUP(LEFT(AU$11,4)*1,VOM!$G$6:$K$29,2,FALSE)</f>
        <v>0.82931477571010692</v>
      </c>
      <c r="AV42" s="67">
        <f>VLOOKUP(LEFT(AV$11,4)*1,VOM!$G$6:$K$29,2,FALSE)</f>
        <v>0.82931477571010692</v>
      </c>
      <c r="AW42" s="67">
        <f>VLOOKUP(LEFT(AW$11,4)*1,VOM!$G$6:$K$29,2,FALSE)</f>
        <v>0.82931477571010692</v>
      </c>
      <c r="AX42" s="67">
        <f>VLOOKUP(LEFT(AX$11,4)*1,VOM!$G$6:$K$29,2,FALSE)</f>
        <v>1.1114926980837483</v>
      </c>
      <c r="AY42" s="67">
        <f>VLOOKUP(LEFT(AY$11,4)*1,VOM!$G$6:$K$29,2,FALSE)</f>
        <v>1.1114926980837483</v>
      </c>
      <c r="AZ42" s="67">
        <f>VLOOKUP(LEFT(AZ$11,4)*1,VOM!$G$6:$K$29,2,FALSE)</f>
        <v>1.1114926980837483</v>
      </c>
      <c r="BA42" s="67">
        <f>VLOOKUP(LEFT(BA$11,4)*1,VOM!$G$6:$K$29,2,FALSE)</f>
        <v>1.1114926980837483</v>
      </c>
      <c r="BB42" s="67">
        <f>VLOOKUP(LEFT(BB$11,4)*1,VOM!$G$6:$K$29,2,FALSE)</f>
        <v>1.1114926980837483</v>
      </c>
      <c r="BC42" s="67">
        <f>VLOOKUP(LEFT(BC$11,4)*1,VOM!$G$6:$K$29,2,FALSE)</f>
        <v>1.1114926980837483</v>
      </c>
      <c r="BD42" s="67">
        <f>VLOOKUP(LEFT(BD$11,4)*1,VOM!$G$6:$K$29,2,FALSE)</f>
        <v>1.1114926980837483</v>
      </c>
      <c r="BE42" s="67">
        <f>VLOOKUP(LEFT(BE$11,4)*1,VOM!$G$6:$K$29,2,FALSE)</f>
        <v>1.1114926980837483</v>
      </c>
      <c r="BF42" s="67">
        <f>VLOOKUP(LEFT(BF$11,4)*1,VOM!$G$6:$K$29,2,FALSE)</f>
        <v>1.1114926980837483</v>
      </c>
      <c r="BG42" s="67">
        <f>VLOOKUP(LEFT(BG$11,4)*1,VOM!$G$6:$K$29,2,FALSE)</f>
        <v>1.1114926980837483</v>
      </c>
      <c r="BH42" s="67">
        <f>VLOOKUP(LEFT(BH$11,4)*1,VOM!$G$6:$K$29,2,FALSE)</f>
        <v>1.1114926980837483</v>
      </c>
      <c r="BI42" s="67">
        <f>VLOOKUP(LEFT(BI$11,4)*1,VOM!$G$6:$K$29,2,FALSE)</f>
        <v>1.1114926980837483</v>
      </c>
      <c r="BJ42" s="67">
        <f>VLOOKUP(LEFT(BJ$11,4)*1,VOM!$G$6:$K$29,2,FALSE)</f>
        <v>0.86873879619666261</v>
      </c>
      <c r="BK42" s="67">
        <f>VLOOKUP(LEFT(BK$11,4)*1,VOM!$G$6:$K$29,2,FALSE)</f>
        <v>0.86873879619666261</v>
      </c>
      <c r="BL42" s="67">
        <f>VLOOKUP(LEFT(BL$11,4)*1,VOM!$G$6:$K$29,2,FALSE)</f>
        <v>0.86873879619666261</v>
      </c>
      <c r="BM42" s="67">
        <f>VLOOKUP(LEFT(BM$11,4)*1,VOM!$G$6:$K$29,2,FALSE)</f>
        <v>0.86873879619666261</v>
      </c>
      <c r="BN42" s="67">
        <f>VLOOKUP(LEFT(BN$11,4)*1,VOM!$G$6:$K$29,2,FALSE)</f>
        <v>0.86873879619666261</v>
      </c>
      <c r="BO42" s="67">
        <f>VLOOKUP(LEFT(BO$11,4)*1,VOM!$G$6:$K$29,2,FALSE)</f>
        <v>0.86873879619666261</v>
      </c>
      <c r="BP42" s="67">
        <f>VLOOKUP(LEFT(BP$11,4)*1,VOM!$G$6:$K$29,2,FALSE)</f>
        <v>0.86873879619666261</v>
      </c>
      <c r="BQ42" s="67">
        <f>VLOOKUP(LEFT(BQ$11,4)*1,VOM!$G$6:$K$29,2,FALSE)</f>
        <v>0.86873879619666261</v>
      </c>
      <c r="BR42" s="67">
        <f>VLOOKUP(LEFT(BR$11,4)*1,VOM!$G$6:$K$29,2,FALSE)</f>
        <v>0.86873879619666261</v>
      </c>
      <c r="BS42" s="67">
        <f>VLOOKUP(LEFT(BS$11,4)*1,VOM!$G$6:$K$29,2,FALSE)</f>
        <v>0.86873879619666261</v>
      </c>
      <c r="BT42" s="67">
        <f>VLOOKUP(LEFT(BT$11,4)*1,VOM!$G$6:$K$29,2,FALSE)</f>
        <v>0.86873879619666261</v>
      </c>
      <c r="BU42" s="67">
        <f>VLOOKUP(LEFT(BU$11,4)*1,VOM!$G$6:$K$29,2,FALSE)</f>
        <v>0.86873879619666261</v>
      </c>
      <c r="BV42" s="67">
        <f>VLOOKUP(LEFT(BV$11,4)*1,VOM!$G$6:$K$29,2,FALSE)</f>
        <v>1.017798818421062</v>
      </c>
      <c r="BW42" s="67">
        <f>VLOOKUP(LEFT(BW$11,4)*1,VOM!$G$6:$K$29,2,FALSE)</f>
        <v>1.017798818421062</v>
      </c>
      <c r="BX42" s="67">
        <f>VLOOKUP(LEFT(BX$11,4)*1,VOM!$G$6:$K$29,2,FALSE)</f>
        <v>1.017798818421062</v>
      </c>
      <c r="BY42" s="67">
        <f>VLOOKUP(LEFT(BY$11,4)*1,VOM!$G$6:$K$29,2,FALSE)</f>
        <v>1.017798818421062</v>
      </c>
      <c r="BZ42" s="67">
        <f>VLOOKUP(LEFT(BZ$11,4)*1,VOM!$G$6:$K$29,2,FALSE)</f>
        <v>1.017798818421062</v>
      </c>
      <c r="CA42" s="67">
        <f>VLOOKUP(LEFT(CA$11,4)*1,VOM!$G$6:$K$29,2,FALSE)</f>
        <v>1.017798818421062</v>
      </c>
      <c r="CB42" s="67">
        <f>VLOOKUP(LEFT(CB$11,4)*1,VOM!$G$6:$K$29,2,FALSE)</f>
        <v>1.017798818421062</v>
      </c>
      <c r="CC42" s="67">
        <f>VLOOKUP(LEFT(CC$11,4)*1,VOM!$G$6:$K$29,2,FALSE)</f>
        <v>1.017798818421062</v>
      </c>
      <c r="CD42" s="67">
        <f>VLOOKUP(LEFT(CD$11,4)*1,VOM!$G$6:$K$29,2,FALSE)</f>
        <v>1.017798818421062</v>
      </c>
      <c r="CE42" s="67">
        <f>VLOOKUP(LEFT(CE$11,4)*1,VOM!$G$6:$K$29,2,FALSE)</f>
        <v>1.017798818421062</v>
      </c>
      <c r="CF42" s="67">
        <f>VLOOKUP(LEFT(CF$11,4)*1,VOM!$G$6:$K$29,2,FALSE)</f>
        <v>1.017798818421062</v>
      </c>
      <c r="CG42" s="67">
        <f>VLOOKUP(LEFT(CG$11,4)*1,VOM!$G$6:$K$29,2,FALSE)</f>
        <v>1.017798818421062</v>
      </c>
      <c r="CH42" s="67">
        <f>VLOOKUP(LEFT(CH$11,4)*1,VOM!$G$6:$K$29,2,FALSE)</f>
        <v>1.0365440154863288</v>
      </c>
      <c r="CI42" s="67">
        <f>VLOOKUP(LEFT(CI$11,4)*1,VOM!$G$6:$K$29,2,FALSE)</f>
        <v>1.0365440154863288</v>
      </c>
      <c r="CJ42" s="67">
        <f>VLOOKUP(LEFT(CJ$11,4)*1,VOM!$G$6:$K$29,2,FALSE)</f>
        <v>1.0365440154863288</v>
      </c>
      <c r="CK42" s="67">
        <f>VLOOKUP(LEFT(CK$11,4)*1,VOM!$G$6:$K$29,2,FALSE)</f>
        <v>1.0365440154863288</v>
      </c>
      <c r="CL42" s="67">
        <f>VLOOKUP(LEFT(CL$11,4)*1,VOM!$G$6:$K$29,2,FALSE)</f>
        <v>1.0365440154863288</v>
      </c>
      <c r="CM42" s="67">
        <f>VLOOKUP(LEFT(CM$11,4)*1,VOM!$G$6:$K$29,2,FALSE)</f>
        <v>1.0365440154863288</v>
      </c>
      <c r="CN42" s="67">
        <f>VLOOKUP(LEFT(CN$11,4)*1,VOM!$G$6:$K$29,2,FALSE)</f>
        <v>1.0365440154863288</v>
      </c>
      <c r="CO42" s="67">
        <f>VLOOKUP(LEFT(CO$11,4)*1,VOM!$G$6:$K$29,2,FALSE)</f>
        <v>1.0365440154863288</v>
      </c>
      <c r="CP42" s="67">
        <f>VLOOKUP(LEFT(CP$11,4)*1,VOM!$G$6:$K$29,2,FALSE)</f>
        <v>1.0365440154863288</v>
      </c>
      <c r="CQ42" s="67">
        <f>VLOOKUP(LEFT(CQ$11,4)*1,VOM!$G$6:$K$29,2,FALSE)</f>
        <v>1.0365440154863288</v>
      </c>
      <c r="CR42" s="67">
        <f>VLOOKUP(LEFT(CR$11,4)*1,VOM!$G$6:$K$29,2,FALSE)</f>
        <v>1.0365440154863288</v>
      </c>
      <c r="CS42" s="67">
        <f>VLOOKUP(LEFT(CS$11,4)*1,VOM!$G$6:$K$29,2,FALSE)</f>
        <v>1.0365440154863288</v>
      </c>
      <c r="CT42" s="67">
        <f>VLOOKUP(LEFT(CT$11,4)*1,VOM!$G$6:$K$29,2,FALSE)</f>
        <v>1.0490554009550228</v>
      </c>
      <c r="CU42" s="67">
        <f>VLOOKUP(LEFT(CU$11,4)*1,VOM!$G$6:$K$29,2,FALSE)</f>
        <v>1.0490554009550228</v>
      </c>
      <c r="CV42" s="67">
        <f>VLOOKUP(LEFT(CV$11,4)*1,VOM!$G$6:$K$29,2,FALSE)</f>
        <v>1.0490554009550228</v>
      </c>
      <c r="CW42" s="67">
        <f>VLOOKUP(LEFT(CW$11,4)*1,VOM!$G$6:$K$29,2,FALSE)</f>
        <v>1.0490554009550228</v>
      </c>
      <c r="CX42" s="67">
        <f>VLOOKUP(LEFT(CX$11,4)*1,VOM!$G$6:$K$29,2,FALSE)</f>
        <v>1.0490554009550228</v>
      </c>
      <c r="CY42" s="67">
        <f>VLOOKUP(LEFT(CY$11,4)*1,VOM!$G$6:$K$29,2,FALSE)</f>
        <v>1.0490554009550228</v>
      </c>
      <c r="CZ42" s="67">
        <f>VLOOKUP(LEFT(CZ$11,4)*1,VOM!$G$6:$K$29,2,FALSE)</f>
        <v>1.0490554009550228</v>
      </c>
      <c r="DA42" s="67">
        <f>VLOOKUP(LEFT(DA$11,4)*1,VOM!$G$6:$K$29,2,FALSE)</f>
        <v>1.0490554009550228</v>
      </c>
      <c r="DB42" s="67">
        <f>VLOOKUP(LEFT(DB$11,4)*1,VOM!$G$6:$K$29,2,FALSE)</f>
        <v>1.0490554009550228</v>
      </c>
      <c r="DC42" s="67">
        <f>VLOOKUP(LEFT(DC$11,4)*1,VOM!$G$6:$K$29,2,FALSE)</f>
        <v>1.0490554009550228</v>
      </c>
      <c r="DD42" s="67">
        <f>VLOOKUP(LEFT(DD$11,4)*1,VOM!$G$6:$K$29,2,FALSE)</f>
        <v>1.0490554009550228</v>
      </c>
      <c r="DE42" s="67">
        <f>VLOOKUP(LEFT(DE$11,4)*1,VOM!$G$6:$K$29,2,FALSE)</f>
        <v>1.0490554009550228</v>
      </c>
      <c r="DF42" s="67">
        <f>VLOOKUP(LEFT(DF$11,4)*1,VOM!$G$6:$K$29,2,FALSE)</f>
        <v>1.0679336387898903</v>
      </c>
      <c r="DG42" s="67">
        <f>VLOOKUP(LEFT(DG$11,4)*1,VOM!$G$6:$K$29,2,FALSE)</f>
        <v>1.0679336387898903</v>
      </c>
      <c r="DH42" s="67">
        <f>VLOOKUP(LEFT(DH$11,4)*1,VOM!$G$6:$K$29,2,FALSE)</f>
        <v>1.0679336387898903</v>
      </c>
      <c r="DI42" s="67">
        <f>VLOOKUP(LEFT(DI$11,4)*1,VOM!$G$6:$K$29,2,FALSE)</f>
        <v>1.0679336387898903</v>
      </c>
      <c r="DJ42" s="67">
        <f>VLOOKUP(LEFT(DJ$11,4)*1,VOM!$G$6:$K$29,2,FALSE)</f>
        <v>1.0679336387898903</v>
      </c>
      <c r="DK42" s="67">
        <f>VLOOKUP(LEFT(DK$11,4)*1,VOM!$G$6:$K$29,2,FALSE)</f>
        <v>1.0679336387898903</v>
      </c>
      <c r="DL42" s="67">
        <f>VLOOKUP(LEFT(DL$11,4)*1,VOM!$G$6:$K$29,2,FALSE)</f>
        <v>1.0679336387898903</v>
      </c>
      <c r="DM42" s="67">
        <f>VLOOKUP(LEFT(DM$11,4)*1,VOM!$G$6:$K$29,2,FALSE)</f>
        <v>1.0679336387898903</v>
      </c>
      <c r="DN42" s="67">
        <f>VLOOKUP(LEFT(DN$11,4)*1,VOM!$G$6:$K$29,2,FALSE)</f>
        <v>1.0679336387898903</v>
      </c>
      <c r="DO42" s="67">
        <f>VLOOKUP(LEFT(DO$11,4)*1,VOM!$G$6:$K$29,2,FALSE)</f>
        <v>1.0679336387898903</v>
      </c>
      <c r="DP42" s="67">
        <f>VLOOKUP(LEFT(DP$11,4)*1,VOM!$G$6:$K$29,2,FALSE)</f>
        <v>1.0679336387898903</v>
      </c>
      <c r="DQ42" s="67">
        <f>VLOOKUP(LEFT(DQ$11,4)*1,VOM!$G$6:$K$29,2,FALSE)</f>
        <v>1.0679336387898903</v>
      </c>
      <c r="DR42" s="67">
        <f>VLOOKUP(LEFT(DR$11,4)*1,VOM!$G$6:$K$29,2,FALSE)</f>
        <v>1.0740887149740765</v>
      </c>
      <c r="DS42" s="67">
        <f>VLOOKUP(LEFT(DS$11,4)*1,VOM!$G$6:$K$29,2,FALSE)</f>
        <v>1.0740887149740765</v>
      </c>
      <c r="DT42" s="67">
        <f>VLOOKUP(LEFT(DT$11,4)*1,VOM!$G$6:$K$29,2,FALSE)</f>
        <v>1.0740887149740765</v>
      </c>
      <c r="DU42" s="67">
        <f>VLOOKUP(LEFT(DU$11,4)*1,VOM!$G$6:$K$29,2,FALSE)</f>
        <v>1.0740887149740765</v>
      </c>
      <c r="DV42" s="67">
        <f>VLOOKUP(LEFT(DV$11,4)*1,VOM!$G$6:$K$29,2,FALSE)</f>
        <v>1.0740887149740765</v>
      </c>
      <c r="DW42" s="67">
        <f>VLOOKUP(LEFT(DW$11,4)*1,VOM!$G$6:$K$29,2,FALSE)</f>
        <v>1.0740887149740765</v>
      </c>
      <c r="DX42" s="67">
        <f>VLOOKUP(LEFT(DX$11,4)*1,VOM!$G$6:$K$29,2,FALSE)</f>
        <v>1.0740887149740765</v>
      </c>
      <c r="DY42" s="67">
        <f>VLOOKUP(LEFT(DY$11,4)*1,VOM!$G$6:$K$29,2,FALSE)</f>
        <v>1.0740887149740765</v>
      </c>
      <c r="DZ42" s="67">
        <f>VLOOKUP(LEFT(DZ$11,4)*1,VOM!$G$6:$K$29,2,FALSE)</f>
        <v>1.0740887149740765</v>
      </c>
      <c r="EA42" s="67">
        <f>VLOOKUP(LEFT(EA$11,4)*1,VOM!$G$6:$K$29,2,FALSE)</f>
        <v>1.0740887149740765</v>
      </c>
      <c r="EB42" s="67">
        <f>VLOOKUP(LEFT(EB$11,4)*1,VOM!$G$6:$K$29,2,FALSE)</f>
        <v>1.0740887149740765</v>
      </c>
      <c r="EC42" s="67">
        <f>VLOOKUP(LEFT(EC$11,4)*1,VOM!$G$6:$K$29,2,FALSE)</f>
        <v>1.0740887149740765</v>
      </c>
      <c r="ED42" s="67">
        <f>VLOOKUP(LEFT(ED$11,4)*1,VOM!$G$6:$K$29,2,FALSE)</f>
        <v>1.0873410639808847</v>
      </c>
      <c r="EE42" s="67">
        <f>VLOOKUP(LEFT(EE$11,4)*1,VOM!$G$6:$K$29,2,FALSE)</f>
        <v>1.0873410639808847</v>
      </c>
      <c r="EF42" s="67">
        <f>VLOOKUP(LEFT(EF$11,4)*1,VOM!$G$6:$K$29,2,FALSE)</f>
        <v>1.0873410639808847</v>
      </c>
      <c r="EG42" s="67">
        <f>VLOOKUP(LEFT(EG$11,4)*1,VOM!$G$6:$K$29,2,FALSE)</f>
        <v>1.0873410639808847</v>
      </c>
      <c r="EH42" s="67">
        <f>VLOOKUP(LEFT(EH$11,4)*1,VOM!$G$6:$K$29,2,FALSE)</f>
        <v>1.0873410639808847</v>
      </c>
      <c r="EI42" s="67">
        <f>VLOOKUP(LEFT(EI$11,4)*1,VOM!$G$6:$K$29,2,FALSE)</f>
        <v>1.0873410639808847</v>
      </c>
      <c r="EJ42" s="67">
        <f>VLOOKUP(LEFT(EJ$11,4)*1,VOM!$G$6:$K$29,2,FALSE)</f>
        <v>1.0873410639808847</v>
      </c>
      <c r="EK42" s="67">
        <f>VLOOKUP(LEFT(EK$11,4)*1,VOM!$G$6:$K$29,2,FALSE)</f>
        <v>1.0873410639808847</v>
      </c>
      <c r="EL42" s="67">
        <f>VLOOKUP(LEFT(EL$11,4)*1,VOM!$G$6:$K$29,2,FALSE)</f>
        <v>1.0873410639808847</v>
      </c>
      <c r="EM42" s="67">
        <f>VLOOKUP(LEFT(EM$11,4)*1,VOM!$G$6:$K$29,2,FALSE)</f>
        <v>1.0873410639808847</v>
      </c>
      <c r="EN42" s="67">
        <f>VLOOKUP(LEFT(EN$11,4)*1,VOM!$G$6:$K$29,2,FALSE)</f>
        <v>1.0873410639808847</v>
      </c>
      <c r="EO42" s="67">
        <f>VLOOKUP(LEFT(EO$11,4)*1,VOM!$G$6:$K$29,2,FALSE)</f>
        <v>1.0873410639808847</v>
      </c>
      <c r="EP42" s="67">
        <f>VLOOKUP(LEFT(EP$11,4)*1,VOM!$G$6:$K$29,2,FALSE)</f>
        <v>1.094633390432171</v>
      </c>
      <c r="EQ42" s="67">
        <f>VLOOKUP(LEFT(EQ$11,4)*1,VOM!$G$6:$K$29,2,FALSE)</f>
        <v>1.094633390432171</v>
      </c>
      <c r="ER42" s="67">
        <f>VLOOKUP(LEFT(ER$11,4)*1,VOM!$G$6:$K$29,2,FALSE)</f>
        <v>1.094633390432171</v>
      </c>
      <c r="ES42" s="67">
        <f>VLOOKUP(LEFT(ES$11,4)*1,VOM!$G$6:$K$29,2,FALSE)</f>
        <v>1.094633390432171</v>
      </c>
      <c r="ET42" s="67">
        <f>VLOOKUP(LEFT(ET$11,4)*1,VOM!$G$6:$K$29,2,FALSE)</f>
        <v>1.094633390432171</v>
      </c>
      <c r="EU42" s="67">
        <f>VLOOKUP(LEFT(EU$11,4)*1,VOM!$G$6:$K$29,2,FALSE)</f>
        <v>1.094633390432171</v>
      </c>
      <c r="EV42" s="67">
        <f>VLOOKUP(LEFT(EV$11,4)*1,VOM!$G$6:$K$29,2,FALSE)</f>
        <v>1.094633390432171</v>
      </c>
      <c r="EW42" s="67">
        <f>VLOOKUP(LEFT(EW$11,4)*1,VOM!$G$6:$K$29,2,FALSE)</f>
        <v>1.094633390432171</v>
      </c>
      <c r="EX42" s="67">
        <f>VLOOKUP(LEFT(EX$11,4)*1,VOM!$G$6:$K$29,2,FALSE)</f>
        <v>1.094633390432171</v>
      </c>
      <c r="EY42" s="67">
        <f>VLOOKUP(LEFT(EY$11,4)*1,VOM!$G$6:$K$29,2,FALSE)</f>
        <v>1.094633390432171</v>
      </c>
      <c r="EZ42" s="67">
        <f>VLOOKUP(LEFT(EZ$11,4)*1,VOM!$G$6:$K$29,2,FALSE)</f>
        <v>1.094633390432171</v>
      </c>
      <c r="FA42" s="67">
        <f>VLOOKUP(LEFT(FA$11,4)*1,VOM!$G$6:$K$29,2,FALSE)</f>
        <v>1.094633390432171</v>
      </c>
      <c r="FB42" s="67">
        <f>VLOOKUP(LEFT(FB$11,4)*1,VOM!$G$6:$K$29,2,FALSE)</f>
        <v>1.1043244708822788</v>
      </c>
      <c r="FC42" s="67">
        <f>VLOOKUP(LEFT(FC$11,4)*1,VOM!$G$6:$K$29,2,FALSE)</f>
        <v>1.1043244708822788</v>
      </c>
      <c r="FD42" s="67">
        <f>VLOOKUP(LEFT(FD$11,4)*1,VOM!$G$6:$K$29,2,FALSE)</f>
        <v>1.1043244708822788</v>
      </c>
      <c r="FE42" s="67">
        <f>VLOOKUP(LEFT(FE$11,4)*1,VOM!$G$6:$K$29,2,FALSE)</f>
        <v>1.1043244708822788</v>
      </c>
      <c r="FF42" s="67">
        <f>VLOOKUP(LEFT(FF$11,4)*1,VOM!$G$6:$K$29,2,FALSE)</f>
        <v>1.1043244708822788</v>
      </c>
      <c r="FG42" s="67">
        <f>VLOOKUP(LEFT(FG$11,4)*1,VOM!$G$6:$K$29,2,FALSE)</f>
        <v>1.1043244708822788</v>
      </c>
      <c r="FH42" s="67">
        <f>VLOOKUP(LEFT(FH$11,4)*1,VOM!$G$6:$K$29,2,FALSE)</f>
        <v>1.1043244708822788</v>
      </c>
      <c r="FI42" s="67">
        <f>VLOOKUP(LEFT(FI$11,4)*1,VOM!$G$6:$K$29,2,FALSE)</f>
        <v>1.1043244708822788</v>
      </c>
      <c r="FJ42" s="67">
        <f>VLOOKUP(LEFT(FJ$11,4)*1,VOM!$G$6:$K$29,2,FALSE)</f>
        <v>1.1043244708822788</v>
      </c>
      <c r="FK42" s="67">
        <f>VLOOKUP(LEFT(FK$11,4)*1,VOM!$G$6:$K$29,2,FALSE)</f>
        <v>1.1043244708822788</v>
      </c>
      <c r="FL42" s="67">
        <f>VLOOKUP(LEFT(FL$11,4)*1,VOM!$G$6:$K$29,2,FALSE)</f>
        <v>1.1043244708822788</v>
      </c>
      <c r="FM42" s="67">
        <f>VLOOKUP(LEFT(FM$11,4)*1,VOM!$G$6:$K$29,2,FALSE)</f>
        <v>1.1043244708822788</v>
      </c>
      <c r="FN42" s="67">
        <f>VLOOKUP(LEFT(FN$11,4)*1,VOM!$G$6:$K$29,2,FALSE)</f>
        <v>1.1073576140199393</v>
      </c>
      <c r="FO42" s="67">
        <f>VLOOKUP(LEFT(FO$11,4)*1,VOM!$G$6:$K$29,2,FALSE)</f>
        <v>1.1073576140199393</v>
      </c>
      <c r="FP42" s="67">
        <f>VLOOKUP(LEFT(FP$11,4)*1,VOM!$G$6:$K$29,2,FALSE)</f>
        <v>1.1073576140199393</v>
      </c>
      <c r="FQ42" s="67">
        <f>VLOOKUP(LEFT(FQ$11,4)*1,VOM!$G$6:$K$29,2,FALSE)</f>
        <v>1.1073576140199393</v>
      </c>
      <c r="FR42" s="67">
        <f>VLOOKUP(LEFT(FR$11,4)*1,VOM!$G$6:$K$29,2,FALSE)</f>
        <v>1.1073576140199393</v>
      </c>
      <c r="FS42" s="67">
        <f>VLOOKUP(LEFT(FS$11,4)*1,VOM!$G$6:$K$29,2,FALSE)</f>
        <v>1.1073576140199393</v>
      </c>
      <c r="FT42" s="67">
        <f>VLOOKUP(LEFT(FT$11,4)*1,VOM!$G$6:$K$29,2,FALSE)</f>
        <v>1.1073576140199393</v>
      </c>
      <c r="FU42" s="67">
        <f>VLOOKUP(LEFT(FU$11,4)*1,VOM!$G$6:$K$29,2,FALSE)</f>
        <v>1.1073576140199393</v>
      </c>
      <c r="FV42" s="67">
        <f>VLOOKUP(LEFT(FV$11,4)*1,VOM!$G$6:$K$29,2,FALSE)</f>
        <v>1.1073576140199393</v>
      </c>
      <c r="FW42" s="67">
        <f>VLOOKUP(LEFT(FW$11,4)*1,VOM!$G$6:$K$29,2,FALSE)</f>
        <v>1.1073576140199393</v>
      </c>
      <c r="FX42" s="67">
        <f>VLOOKUP(LEFT(FX$11,4)*1,VOM!$G$6:$K$29,2,FALSE)</f>
        <v>1.1073576140199393</v>
      </c>
      <c r="FY42" s="67">
        <f>VLOOKUP(LEFT(FY$11,4)*1,VOM!$G$6:$K$29,2,FALSE)</f>
        <v>1.1073576140199393</v>
      </c>
      <c r="FZ42" s="67">
        <f>VLOOKUP(LEFT(FZ$11,4)*1,VOM!$G$6:$K$29,2,FALSE)</f>
        <v>1.1018816052831866</v>
      </c>
      <c r="GA42" s="67">
        <f>VLOOKUP(LEFT(GA$11,4)*1,VOM!$G$6:$K$29,2,FALSE)</f>
        <v>1.1018816052831866</v>
      </c>
      <c r="GB42" s="67">
        <f>VLOOKUP(LEFT(GB$11,4)*1,VOM!$G$6:$K$29,2,FALSE)</f>
        <v>1.1018816052831866</v>
      </c>
      <c r="GC42" s="67">
        <f>VLOOKUP(LEFT(GC$11,4)*1,VOM!$G$6:$K$29,2,FALSE)</f>
        <v>1.1018816052831866</v>
      </c>
      <c r="GD42" s="67">
        <f>VLOOKUP(LEFT(GD$11,4)*1,VOM!$G$6:$K$29,2,FALSE)</f>
        <v>1.1018816052831866</v>
      </c>
      <c r="GE42" s="67">
        <f>VLOOKUP(LEFT(GE$11,4)*1,VOM!$G$6:$K$29,2,FALSE)</f>
        <v>1.1018816052831866</v>
      </c>
      <c r="GF42" s="67">
        <f>VLOOKUP(LEFT(GF$11,4)*1,VOM!$G$6:$K$29,2,FALSE)</f>
        <v>1.1018816052831866</v>
      </c>
      <c r="GG42" s="67">
        <f>VLOOKUP(LEFT(GG$11,4)*1,VOM!$G$6:$K$29,2,FALSE)</f>
        <v>1.1018816052831866</v>
      </c>
      <c r="GH42" s="67">
        <f>VLOOKUP(LEFT(GH$11,4)*1,VOM!$G$6:$K$29,2,FALSE)</f>
        <v>1.1018816052831866</v>
      </c>
      <c r="GI42" s="67">
        <f>VLOOKUP(LEFT(GI$11,4)*1,VOM!$G$6:$K$29,2,FALSE)</f>
        <v>1.1018816052831866</v>
      </c>
      <c r="GJ42" s="67">
        <f>VLOOKUP(LEFT(GJ$11,4)*1,VOM!$G$6:$K$29,2,FALSE)</f>
        <v>1.1018816052831866</v>
      </c>
      <c r="GK42" s="67">
        <f>VLOOKUP(LEFT(GK$11,4)*1,VOM!$G$6:$K$29,2,FALSE)</f>
        <v>1.1018816052831866</v>
      </c>
      <c r="GL42" s="67">
        <f>VLOOKUP(LEFT(GL$11,4)*1,VOM!$G$6:$K$29,2,FALSE)</f>
        <v>1.1022270730830848</v>
      </c>
      <c r="GM42" s="67">
        <f>VLOOKUP(LEFT(GM$11,4)*1,VOM!$G$6:$K$29,2,FALSE)</f>
        <v>1.1022270730830848</v>
      </c>
      <c r="GN42" s="67">
        <f>VLOOKUP(LEFT(GN$11,4)*1,VOM!$G$6:$K$29,2,FALSE)</f>
        <v>1.1022270730830848</v>
      </c>
      <c r="GO42" s="67">
        <f>VLOOKUP(LEFT(GO$11,4)*1,VOM!$G$6:$K$29,2,FALSE)</f>
        <v>1.1022270730830848</v>
      </c>
      <c r="GP42" s="67">
        <f>VLOOKUP(LEFT(GP$11,4)*1,VOM!$G$6:$K$29,2,FALSE)</f>
        <v>1.1022270730830848</v>
      </c>
      <c r="GQ42" s="67">
        <f>VLOOKUP(LEFT(GQ$11,4)*1,VOM!$G$6:$K$29,2,FALSE)</f>
        <v>1.1022270730830848</v>
      </c>
      <c r="GR42" s="67">
        <f>VLOOKUP(LEFT(GR$11,4)*1,VOM!$G$6:$K$29,2,FALSE)</f>
        <v>1.1022270730830848</v>
      </c>
      <c r="GS42" s="67">
        <f>VLOOKUP(LEFT(GS$11,4)*1,VOM!$G$6:$K$29,2,FALSE)</f>
        <v>1.1022270730830848</v>
      </c>
      <c r="GT42" s="67">
        <f>VLOOKUP(LEFT(GT$11,4)*1,VOM!$G$6:$K$29,2,FALSE)</f>
        <v>1.1022270730830848</v>
      </c>
      <c r="GU42" s="67">
        <f>VLOOKUP(LEFT(GU$11,4)*1,VOM!$G$6:$K$29,2,FALSE)</f>
        <v>1.1022270730830848</v>
      </c>
      <c r="GV42" s="67">
        <f>VLOOKUP(LEFT(GV$11,4)*1,VOM!$G$6:$K$29,2,FALSE)</f>
        <v>1.1022270730830848</v>
      </c>
      <c r="GW42" s="67">
        <f>VLOOKUP(LEFT(GW$11,4)*1,VOM!$G$6:$K$29,2,FALSE)</f>
        <v>1.1022270730830848</v>
      </c>
      <c r="GX42" s="67">
        <f>VLOOKUP(LEFT(GX$11,4)*1,VOM!$G$6:$K$29,2,FALSE)</f>
        <v>1.1065960460368423</v>
      </c>
      <c r="GY42" s="67">
        <f>VLOOKUP(LEFT(GY$11,4)*1,VOM!$G$6:$K$29,2,FALSE)</f>
        <v>1.1065960460368423</v>
      </c>
      <c r="GZ42" s="67">
        <f>VLOOKUP(LEFT(GZ$11,4)*1,VOM!$G$6:$K$29,2,FALSE)</f>
        <v>1.1065960460368423</v>
      </c>
      <c r="HA42" s="67">
        <f>VLOOKUP(LEFT(HA$11,4)*1,VOM!$G$6:$K$29,2,FALSE)</f>
        <v>1.1065960460368423</v>
      </c>
      <c r="HB42" s="67">
        <f>VLOOKUP(LEFT(HB$11,4)*1,VOM!$G$6:$K$29,2,FALSE)</f>
        <v>1.1065960460368423</v>
      </c>
      <c r="HC42" s="67">
        <f>VLOOKUP(LEFT(HC$11,4)*1,VOM!$G$6:$K$29,2,FALSE)</f>
        <v>1.1065960460368423</v>
      </c>
      <c r="HD42" s="67">
        <f>VLOOKUP(LEFT(HD$11,4)*1,VOM!$G$6:$K$29,2,FALSE)</f>
        <v>1.1065960460368423</v>
      </c>
      <c r="HE42" s="67">
        <f>VLOOKUP(LEFT(HE$11,4)*1,VOM!$G$6:$K$29,2,FALSE)</f>
        <v>1.1065960460368423</v>
      </c>
      <c r="HF42" s="67">
        <f>VLOOKUP(LEFT(HF$11,4)*1,VOM!$G$6:$K$29,2,FALSE)</f>
        <v>1.1065960460368423</v>
      </c>
      <c r="HG42" s="67">
        <f>VLOOKUP(LEFT(HG$11,4)*1,VOM!$G$6:$K$29,2,FALSE)</f>
        <v>1.1065960460368423</v>
      </c>
      <c r="HH42" s="67">
        <f>VLOOKUP(LEFT(HH$11,4)*1,VOM!$G$6:$K$29,2,FALSE)</f>
        <v>1.1065960460368423</v>
      </c>
      <c r="HI42" s="67">
        <f>VLOOKUP(LEFT(HI$11,4)*1,VOM!$G$6:$K$29,2,FALSE)</f>
        <v>1.1065960460368423</v>
      </c>
      <c r="HJ42" s="67">
        <f>VLOOKUP(LEFT(HJ$11,4)*1,VOM!$G$6:$K$29,2,FALSE)</f>
        <v>1.0991285791877869</v>
      </c>
      <c r="HK42" s="67">
        <f>VLOOKUP(LEFT(HK$11,4)*1,VOM!$G$6:$K$29,2,FALSE)</f>
        <v>1.0991285791877869</v>
      </c>
      <c r="HL42" s="67">
        <f>VLOOKUP(LEFT(HL$11,4)*1,VOM!$G$6:$K$29,2,FALSE)</f>
        <v>1.0991285791877869</v>
      </c>
      <c r="HM42" s="67">
        <f>VLOOKUP(LEFT(HM$11,4)*1,VOM!$G$6:$K$29,2,FALSE)</f>
        <v>1.0991285791877869</v>
      </c>
      <c r="HN42" s="67">
        <f>VLOOKUP(LEFT(HN$11,4)*1,VOM!$G$6:$K$29,2,FALSE)</f>
        <v>1.0991285791877869</v>
      </c>
      <c r="HO42" s="67">
        <f>VLOOKUP(LEFT(HO$11,4)*1,VOM!$G$6:$K$29,2,FALSE)</f>
        <v>1.0991285791877869</v>
      </c>
      <c r="HP42" s="67">
        <f>VLOOKUP(LEFT(HP$11,4)*1,VOM!$G$6:$K$29,2,FALSE)</f>
        <v>1.0991285791877869</v>
      </c>
      <c r="HQ42" s="67">
        <f>VLOOKUP(LEFT(HQ$11,4)*1,VOM!$G$6:$K$29,2,FALSE)</f>
        <v>1.0991285791877869</v>
      </c>
      <c r="HR42" s="67">
        <f>VLOOKUP(LEFT(HR$11,4)*1,VOM!$G$6:$K$29,2,FALSE)</f>
        <v>1.0991285791877869</v>
      </c>
      <c r="HS42" s="67">
        <f>VLOOKUP(LEFT(HS$11,4)*1,VOM!$G$6:$K$29,2,FALSE)</f>
        <v>1.0991285791877869</v>
      </c>
      <c r="HT42" s="67">
        <f>VLOOKUP(LEFT(HT$11,4)*1,VOM!$G$6:$K$29,2,FALSE)</f>
        <v>1.0991285791877869</v>
      </c>
      <c r="HU42" s="67">
        <f>VLOOKUP(LEFT(HU$11,4)*1,VOM!$G$6:$K$29,2,FALSE)</f>
        <v>1.0991285791877869</v>
      </c>
      <c r="HV42" s="67">
        <f>VLOOKUP(LEFT(HV$11,4)*1,VOM!$G$6:$K$29,2,FALSE)</f>
        <v>1.0995197931534171</v>
      </c>
      <c r="HW42" s="67">
        <f>VLOOKUP(LEFT(HW$11,4)*1,VOM!$G$6:$K$29,2,FALSE)</f>
        <v>1.0995197931534171</v>
      </c>
      <c r="HX42" s="67">
        <f>VLOOKUP(LEFT(HX$11,4)*1,VOM!$G$6:$K$29,2,FALSE)</f>
        <v>1.0995197931534171</v>
      </c>
      <c r="HY42" s="67">
        <f>VLOOKUP(LEFT(HY$11,4)*1,VOM!$G$6:$K$29,2,FALSE)</f>
        <v>1.0995197931534171</v>
      </c>
      <c r="HZ42" s="67">
        <f>VLOOKUP(LEFT(HZ$11,4)*1,VOM!$G$6:$K$29,2,FALSE)</f>
        <v>1.0995197931534171</v>
      </c>
      <c r="IA42" s="67">
        <f>VLOOKUP(LEFT(IA$11,4)*1,VOM!$G$6:$K$29,2,FALSE)</f>
        <v>1.0995197931534171</v>
      </c>
      <c r="IB42" s="67">
        <f>VLOOKUP(LEFT(IB$11,4)*1,VOM!$G$6:$K$29,2,FALSE)</f>
        <v>1.0995197931534171</v>
      </c>
      <c r="IC42" s="67">
        <f>VLOOKUP(LEFT(IC$11,4)*1,VOM!$G$6:$K$29,2,FALSE)</f>
        <v>1.0995197931534171</v>
      </c>
      <c r="ID42" s="67">
        <f>VLOOKUP(LEFT(ID$11,4)*1,VOM!$G$6:$K$29,2,FALSE)</f>
        <v>1.0995197931534171</v>
      </c>
      <c r="IE42" s="67">
        <f>VLOOKUP(LEFT(IE$11,4)*1,VOM!$G$6:$K$29,2,FALSE)</f>
        <v>1.0995197931534171</v>
      </c>
      <c r="IF42" s="67">
        <f>VLOOKUP(LEFT(IF$11,4)*1,VOM!$G$6:$K$29,2,FALSE)</f>
        <v>1.0995197931534171</v>
      </c>
      <c r="IG42" s="67">
        <f>VLOOKUP(LEFT(IG$11,4)*1,VOM!$G$6:$K$29,2,FALSE)</f>
        <v>1.0995197931534171</v>
      </c>
      <c r="IH42" s="67">
        <f>VLOOKUP(LEFT(IH$11,4)*1,VOM!$G$6:$K$29,2,FALSE)</f>
        <v>1.115999879192334</v>
      </c>
      <c r="II42" s="67">
        <f>VLOOKUP(LEFT(II$11,4)*1,VOM!$G$6:$K$29,2,FALSE)</f>
        <v>1.115999879192334</v>
      </c>
      <c r="IJ42" s="67">
        <f>VLOOKUP(LEFT(IJ$11,4)*1,VOM!$G$6:$K$29,2,FALSE)</f>
        <v>1.115999879192334</v>
      </c>
      <c r="IK42" s="67">
        <f>VLOOKUP(LEFT(IK$11,4)*1,VOM!$G$6:$K$29,2,FALSE)</f>
        <v>1.115999879192334</v>
      </c>
      <c r="IL42" s="67">
        <f>VLOOKUP(LEFT(IL$11,4)*1,VOM!$G$6:$K$29,2,FALSE)</f>
        <v>1.115999879192334</v>
      </c>
      <c r="IM42" s="67">
        <f>VLOOKUP(LEFT(IM$11,4)*1,VOM!$G$6:$K$29,2,FALSE)</f>
        <v>1.115999879192334</v>
      </c>
      <c r="IN42" s="67">
        <f>VLOOKUP(LEFT(IN$11,4)*1,VOM!$G$6:$K$29,2,FALSE)</f>
        <v>1.115999879192334</v>
      </c>
      <c r="IO42" s="67">
        <f>VLOOKUP(LEFT(IO$11,4)*1,VOM!$G$6:$K$29,2,FALSE)</f>
        <v>1.115999879192334</v>
      </c>
      <c r="IP42" s="67">
        <f>VLOOKUP(LEFT(IP$11,4)*1,VOM!$G$6:$K$29,2,FALSE)</f>
        <v>1.115999879192334</v>
      </c>
      <c r="IQ42" s="67">
        <f>VLOOKUP(LEFT(IQ$11,4)*1,VOM!$G$6:$K$29,2,FALSE)</f>
        <v>1.115999879192334</v>
      </c>
      <c r="IR42" s="67">
        <f>VLOOKUP(LEFT(IR$11,4)*1,VOM!$G$6:$K$29,2,FALSE)</f>
        <v>1.115999879192334</v>
      </c>
      <c r="IS42" s="67">
        <f>VLOOKUP(LEFT(IS$11,4)*1,VOM!$G$6:$K$29,2,FALSE)</f>
        <v>1.115999879192334</v>
      </c>
      <c r="IT42" s="67">
        <f>VLOOKUP(LEFT(IT$11,4)*1,VOM!$G$6:$K$29,2,FALSE)</f>
        <v>1.1234789844319977</v>
      </c>
      <c r="IU42" s="67">
        <f>VLOOKUP(LEFT(IU$11,4)*1,VOM!$G$6:$K$29,2,FALSE)</f>
        <v>1.1234789844319977</v>
      </c>
      <c r="IV42" s="67">
        <f>VLOOKUP(LEFT(IV$11,4)*1,VOM!$G$6:$K$29,2,FALSE)</f>
        <v>1.1234789844319977</v>
      </c>
      <c r="IW42" s="67">
        <f>VLOOKUP(LEFT(IW$11,4)*1,VOM!$G$6:$K$29,2,FALSE)</f>
        <v>1.1234789844319977</v>
      </c>
      <c r="IX42" s="67">
        <f>VLOOKUP(LEFT(IX$11,4)*1,VOM!$G$6:$K$29,2,FALSE)</f>
        <v>1.1234789844319977</v>
      </c>
      <c r="IY42" s="67">
        <f>VLOOKUP(LEFT(IY$11,4)*1,VOM!$G$6:$K$29,2,FALSE)</f>
        <v>1.1234789844319977</v>
      </c>
      <c r="IZ42" s="67">
        <f>VLOOKUP(LEFT(IZ$11,4)*1,VOM!$G$6:$K$29,2,FALSE)</f>
        <v>1.1234789844319977</v>
      </c>
      <c r="JA42" s="67">
        <f>VLOOKUP(LEFT(JA$11,4)*1,VOM!$G$6:$K$29,2,FALSE)</f>
        <v>1.1234789844319977</v>
      </c>
      <c r="JB42" s="67">
        <f>VLOOKUP(LEFT(JB$11,4)*1,VOM!$G$6:$K$29,2,FALSE)</f>
        <v>1.1234789844319977</v>
      </c>
      <c r="JC42" s="67">
        <f>VLOOKUP(LEFT(JC$11,4)*1,VOM!$G$6:$K$29,2,FALSE)</f>
        <v>1.1234789844319977</v>
      </c>
      <c r="JD42" s="67">
        <f>VLOOKUP(LEFT(JD$11,4)*1,VOM!$G$6:$K$29,2,FALSE)</f>
        <v>1.1234789844319977</v>
      </c>
      <c r="JE42" s="67">
        <f>VLOOKUP(LEFT(JE$11,4)*1,VOM!$G$6:$K$29,2,FALSE)</f>
        <v>1.1234789844319977</v>
      </c>
      <c r="JF42" s="67">
        <f>VLOOKUP(LEFT(JF$11,4)*1,VOM!$G$6:$K$29,2,FALSE)</f>
        <v>1.1305887406462238</v>
      </c>
      <c r="JG42" s="67">
        <f>VLOOKUP(LEFT(JG$11,4)*1,VOM!$G$6:$K$29,2,FALSE)</f>
        <v>1.1305887406462238</v>
      </c>
      <c r="JH42" s="67">
        <f>VLOOKUP(LEFT(JH$11,4)*1,VOM!$G$6:$K$29,2,FALSE)</f>
        <v>1.1305887406462238</v>
      </c>
      <c r="JI42" s="67">
        <f>VLOOKUP(LEFT(JI$11,4)*1,VOM!$G$6:$K$29,2,FALSE)</f>
        <v>1.1305887406462238</v>
      </c>
      <c r="JJ42" s="67">
        <f>VLOOKUP(LEFT(JJ$11,4)*1,VOM!$G$6:$K$29,2,FALSE)</f>
        <v>1.1305887406462238</v>
      </c>
      <c r="JK42" s="67">
        <f>VLOOKUP(LEFT(JK$11,4)*1,VOM!$G$6:$K$29,2,FALSE)</f>
        <v>1.1305887406462238</v>
      </c>
      <c r="JL42" s="67">
        <f>VLOOKUP(LEFT(JL$11,4)*1,VOM!$G$6:$K$29,2,FALSE)</f>
        <v>1.1305887406462238</v>
      </c>
      <c r="JM42" s="67">
        <f>VLOOKUP(LEFT(JM$11,4)*1,VOM!$G$6:$K$29,2,FALSE)</f>
        <v>1.1305887406462238</v>
      </c>
      <c r="JN42" s="67">
        <f>VLOOKUP(LEFT(JN$11,4)*1,VOM!$G$6:$K$29,2,FALSE)</f>
        <v>1.1305887406462238</v>
      </c>
      <c r="JO42" s="67">
        <f>VLOOKUP(LEFT(JO$11,4)*1,VOM!$G$6:$K$29,2,FALSE)</f>
        <v>1.1305887406462238</v>
      </c>
      <c r="JP42" s="67">
        <f>VLOOKUP(LEFT(JP$11,4)*1,VOM!$G$6:$K$29,2,FALSE)</f>
        <v>1.1305887406462238</v>
      </c>
      <c r="JQ42" s="67">
        <f>VLOOKUP(LEFT(JQ$11,4)*1,VOM!$G$6:$K$29,2,FALSE)</f>
        <v>1.1305887406462238</v>
      </c>
      <c r="JR42" s="92"/>
      <c r="JS42" s="92"/>
      <c r="JT42" s="92"/>
      <c r="JU42" s="92"/>
      <c r="JV42" s="92"/>
      <c r="JW42" s="92"/>
      <c r="JX42" s="92"/>
      <c r="JY42" s="92"/>
      <c r="JZ42" s="92"/>
      <c r="KA42" s="92"/>
      <c r="KB42" s="92"/>
      <c r="KC42" s="92"/>
      <c r="KD42" s="92"/>
      <c r="KE42" s="92"/>
      <c r="KF42" s="92"/>
      <c r="KG42" s="92"/>
      <c r="KH42" s="92"/>
      <c r="KI42" s="92"/>
      <c r="KJ42" s="92"/>
      <c r="KK42" s="92"/>
      <c r="KL42" s="92"/>
      <c r="KM42" s="92"/>
      <c r="KN42" s="92"/>
      <c r="KO42" s="92"/>
      <c r="KP42" s="92"/>
      <c r="KQ42" s="92"/>
      <c r="KR42" s="92"/>
      <c r="KS42" s="92"/>
      <c r="KT42" s="92"/>
      <c r="KU42" s="92"/>
      <c r="KV42" s="92"/>
      <c r="KW42" s="92"/>
      <c r="KX42" s="92"/>
      <c r="KY42" s="92"/>
      <c r="KZ42" s="92"/>
      <c r="LA42" s="92"/>
      <c r="LB42" s="92"/>
      <c r="LC42" s="92"/>
      <c r="LD42" s="92"/>
      <c r="LE42" s="92"/>
      <c r="LF42" s="92"/>
      <c r="LG42" s="92"/>
      <c r="LH42" s="92"/>
      <c r="LI42" s="92"/>
      <c r="LJ42" s="92"/>
      <c r="LK42" s="92"/>
      <c r="LL42" s="92"/>
      <c r="LM42" s="92"/>
      <c r="LN42" s="92"/>
      <c r="LO42" s="92"/>
      <c r="LP42" s="92"/>
      <c r="LQ42" s="92"/>
      <c r="LR42" s="92"/>
      <c r="LS42" s="92"/>
      <c r="LT42" s="92"/>
      <c r="LU42" s="92"/>
      <c r="LV42" s="92"/>
      <c r="LW42" s="92"/>
      <c r="LX42" s="92"/>
      <c r="LY42" s="92"/>
      <c r="LZ42" s="92"/>
      <c r="MA42" s="92"/>
      <c r="MB42" s="92"/>
      <c r="MC42" s="92"/>
      <c r="MD42" s="92"/>
      <c r="ME42" s="92"/>
      <c r="MF42" s="92"/>
      <c r="MG42" s="92"/>
      <c r="MH42" s="92"/>
      <c r="MI42" s="92"/>
      <c r="MJ42" s="92"/>
      <c r="MK42" s="92"/>
      <c r="ML42" s="92"/>
      <c r="MM42" s="92"/>
      <c r="MN42" s="92"/>
      <c r="MO42" s="92"/>
      <c r="MP42" s="92"/>
      <c r="MQ42" s="92"/>
      <c r="MR42" s="92"/>
      <c r="MS42" s="92"/>
      <c r="MT42" s="92"/>
      <c r="MU42" s="92"/>
      <c r="MV42" s="92"/>
      <c r="MW42" s="92"/>
      <c r="MX42" s="92"/>
      <c r="MY42" s="92"/>
      <c r="MZ42" s="92"/>
      <c r="NA42" s="92"/>
      <c r="NB42" s="92"/>
      <c r="NC42" s="92"/>
      <c r="ND42" s="92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2"/>
      <c r="NY42" s="92"/>
      <c r="NZ42" s="92"/>
      <c r="OA42" s="92"/>
      <c r="OB42" s="92"/>
      <c r="OC42" s="92"/>
      <c r="OD42" s="92"/>
      <c r="OE42" s="92"/>
      <c r="OF42" s="92"/>
      <c r="OG42" s="92"/>
      <c r="OH42" s="67">
        <f>VLOOKUP(LEFT(OH$11,4)*1,VOM!$G$6:$K$29,2,FALSE)</f>
        <v>0.82931477571010692</v>
      </c>
      <c r="OI42" s="67">
        <f>VLOOKUP(LEFT(OI$11,4)*1,VOM!$G$6:$K$29,2,FALSE)</f>
        <v>0.82931477571010692</v>
      </c>
      <c r="OJ42" s="67">
        <f>VLOOKUP(LEFT(OJ$11,4)*1,VOM!$G$6:$K$29,2,FALSE)</f>
        <v>0.82931477571010692</v>
      </c>
      <c r="OK42" s="67">
        <f>VLOOKUP(LEFT(OK$11,4)*1,VOM!$G$6:$K$29,2,FALSE)</f>
        <v>0.82931477571010692</v>
      </c>
      <c r="OL42" s="67">
        <f>VLOOKUP(LEFT(OL$11,4)*1,VOM!$G$6:$K$29,2,FALSE)</f>
        <v>0.82931477571010692</v>
      </c>
      <c r="OM42" s="67">
        <f>VLOOKUP(LEFT(OM$11,4)*1,VOM!$G$6:$K$29,2,FALSE)</f>
        <v>0.82931477571010692</v>
      </c>
      <c r="ON42" s="67">
        <f>VLOOKUP(LEFT(ON$11,4)*1,VOM!$G$6:$K$29,2,FALSE)</f>
        <v>0.82931477571010692</v>
      </c>
      <c r="OO42" s="67">
        <f>VLOOKUP(LEFT(OO$11,4)*1,VOM!$G$6:$K$29,2,FALSE)</f>
        <v>0.82931477571010692</v>
      </c>
      <c r="OP42" s="67">
        <f>VLOOKUP(LEFT(OP$11,4)*1,VOM!$G$6:$K$29,2,FALSE)</f>
        <v>0.82931477571010692</v>
      </c>
      <c r="OQ42" s="67">
        <f>VLOOKUP(LEFT(OQ$11,4)*1,VOM!$G$6:$K$29,2,FALSE)</f>
        <v>0.82931477571010692</v>
      </c>
      <c r="OR42" s="67">
        <f>VLOOKUP(LEFT(OR$11,4)*1,VOM!$G$6:$K$29,2,FALSE)</f>
        <v>0.82931477571010692</v>
      </c>
      <c r="OS42" s="67">
        <f>VLOOKUP(LEFT(OS$11,4)*1,VOM!$G$6:$K$29,2,FALSE)</f>
        <v>0.82931477571010692</v>
      </c>
      <c r="OT42" s="67">
        <f>VLOOKUP(LEFT(OT$11,4)*1,VOM!$G$6:$K$29,2,FALSE)</f>
        <v>1.1114926980837483</v>
      </c>
      <c r="OU42" s="67">
        <f>VLOOKUP(LEFT(OU$11,4)*1,VOM!$G$6:$K$29,2,FALSE)</f>
        <v>1.1114926980837483</v>
      </c>
      <c r="OV42" s="67">
        <f>VLOOKUP(LEFT(OV$11,4)*1,VOM!$G$6:$K$29,2,FALSE)</f>
        <v>1.1114926980837483</v>
      </c>
      <c r="OW42" s="67">
        <f>VLOOKUP(LEFT(OW$11,4)*1,VOM!$G$6:$K$29,2,FALSE)</f>
        <v>1.1114926980837483</v>
      </c>
      <c r="OX42" s="67">
        <f>VLOOKUP(LEFT(OX$11,4)*1,VOM!$G$6:$K$29,2,FALSE)</f>
        <v>1.1114926980837483</v>
      </c>
      <c r="OY42" s="67">
        <f>VLOOKUP(LEFT(OY$11,4)*1,VOM!$G$6:$K$29,2,FALSE)</f>
        <v>1.1114926980837483</v>
      </c>
      <c r="OZ42" s="67">
        <f>VLOOKUP(LEFT(OZ$11,4)*1,VOM!$G$6:$K$29,2,FALSE)</f>
        <v>1.1114926980837483</v>
      </c>
      <c r="PA42" s="67">
        <f>VLOOKUP(LEFT(PA$11,4)*1,VOM!$G$6:$K$29,2,FALSE)</f>
        <v>1.1114926980837483</v>
      </c>
      <c r="PB42" s="67">
        <f>VLOOKUP(LEFT(PB$11,4)*1,VOM!$G$6:$K$29,2,FALSE)</f>
        <v>1.1114926980837483</v>
      </c>
      <c r="PC42" s="67">
        <f>VLOOKUP(LEFT(PC$11,4)*1,VOM!$G$6:$K$29,2,FALSE)</f>
        <v>1.1114926980837483</v>
      </c>
      <c r="PD42" s="67">
        <f>VLOOKUP(LEFT(PD$11,4)*1,VOM!$G$6:$K$29,2,FALSE)</f>
        <v>1.1114926980837483</v>
      </c>
      <c r="PE42" s="67">
        <f>VLOOKUP(LEFT(PE$11,4)*1,VOM!$G$6:$K$29,2,FALSE)</f>
        <v>1.1114926980837483</v>
      </c>
      <c r="PF42" s="67">
        <f>VLOOKUP(LEFT(PF$11,4)*1,VOM!$G$6:$K$29,2,FALSE)</f>
        <v>0.86873879619666261</v>
      </c>
      <c r="PG42" s="67">
        <f>VLOOKUP(LEFT(PG$11,4)*1,VOM!$G$6:$K$29,2,FALSE)</f>
        <v>0.86873879619666261</v>
      </c>
      <c r="PH42" s="67">
        <f>VLOOKUP(LEFT(PH$11,4)*1,VOM!$G$6:$K$29,2,FALSE)</f>
        <v>0.86873879619666261</v>
      </c>
      <c r="PI42" s="67">
        <f>VLOOKUP(LEFT(PI$11,4)*1,VOM!$G$6:$K$29,2,FALSE)</f>
        <v>0.86873879619666261</v>
      </c>
      <c r="PJ42" s="67">
        <f>VLOOKUP(LEFT(PJ$11,4)*1,VOM!$G$6:$K$29,2,FALSE)</f>
        <v>0.86873879619666261</v>
      </c>
      <c r="PK42" s="67">
        <f>VLOOKUP(LEFT(PK$11,4)*1,VOM!$G$6:$K$29,2,FALSE)</f>
        <v>0.86873879619666261</v>
      </c>
      <c r="PL42" s="67">
        <f>VLOOKUP(LEFT(PL$11,4)*1,VOM!$G$6:$K$29,2,FALSE)</f>
        <v>0.86873879619666261</v>
      </c>
      <c r="PM42" s="67">
        <f>VLOOKUP(LEFT(PM$11,4)*1,VOM!$G$6:$K$29,2,FALSE)</f>
        <v>0.86873879619666261</v>
      </c>
      <c r="PN42" s="67">
        <f>VLOOKUP(LEFT(PN$11,4)*1,VOM!$G$6:$K$29,2,FALSE)</f>
        <v>0.86873879619666261</v>
      </c>
      <c r="PO42" s="67">
        <f>VLOOKUP(LEFT(PO$11,4)*1,VOM!$G$6:$K$29,2,FALSE)</f>
        <v>0.86873879619666261</v>
      </c>
      <c r="PP42" s="67">
        <f>VLOOKUP(LEFT(PP$11,4)*1,VOM!$G$6:$K$29,2,FALSE)</f>
        <v>0.86873879619666261</v>
      </c>
      <c r="PQ42" s="67">
        <f>VLOOKUP(LEFT(PQ$11,4)*1,VOM!$G$6:$K$29,2,FALSE)</f>
        <v>0.86873879619666261</v>
      </c>
      <c r="PR42" s="67">
        <f>VLOOKUP(LEFT(PR$11,4)*1,VOM!$G$6:$K$29,2,FALSE)</f>
        <v>1.017798818421062</v>
      </c>
      <c r="PS42" s="67">
        <f>VLOOKUP(LEFT(PS$11,4)*1,VOM!$G$6:$K$29,2,FALSE)</f>
        <v>1.017798818421062</v>
      </c>
      <c r="PT42" s="67">
        <f>VLOOKUP(LEFT(PT$11,4)*1,VOM!$G$6:$K$29,2,FALSE)</f>
        <v>1.017798818421062</v>
      </c>
      <c r="PU42" s="67">
        <f>VLOOKUP(LEFT(PU$11,4)*1,VOM!$G$6:$K$29,2,FALSE)</f>
        <v>1.017798818421062</v>
      </c>
      <c r="PV42" s="67">
        <f>VLOOKUP(LEFT(PV$11,4)*1,VOM!$G$6:$K$29,2,FALSE)</f>
        <v>1.017798818421062</v>
      </c>
      <c r="PW42" s="67">
        <f>VLOOKUP(LEFT(PW$11,4)*1,VOM!$G$6:$K$29,2,FALSE)</f>
        <v>1.017798818421062</v>
      </c>
      <c r="PX42" s="67">
        <f>VLOOKUP(LEFT(PX$11,4)*1,VOM!$G$6:$K$29,2,FALSE)</f>
        <v>1.017798818421062</v>
      </c>
      <c r="PY42" s="67">
        <f>VLOOKUP(LEFT(PY$11,4)*1,VOM!$G$6:$K$29,2,FALSE)</f>
        <v>1.017798818421062</v>
      </c>
      <c r="PZ42" s="67">
        <f>VLOOKUP(LEFT(PZ$11,4)*1,VOM!$G$6:$K$29,2,FALSE)</f>
        <v>1.017798818421062</v>
      </c>
      <c r="QA42" s="67">
        <f>VLOOKUP(LEFT(QA$11,4)*1,VOM!$G$6:$K$29,2,FALSE)</f>
        <v>1.017798818421062</v>
      </c>
      <c r="QB42" s="67">
        <f>VLOOKUP(LEFT(QB$11,4)*1,VOM!$G$6:$K$29,2,FALSE)</f>
        <v>1.017798818421062</v>
      </c>
      <c r="QC42" s="67">
        <f>VLOOKUP(LEFT(QC$11,4)*1,VOM!$G$6:$K$29,2,FALSE)</f>
        <v>1.017798818421062</v>
      </c>
      <c r="QD42" s="67">
        <f>VLOOKUP(LEFT(QD$11,4)*1,VOM!$G$6:$K$29,2,FALSE)</f>
        <v>1.0365440154863288</v>
      </c>
      <c r="QE42" s="67">
        <f>VLOOKUP(LEFT(QE$11,4)*1,VOM!$G$6:$K$29,2,FALSE)</f>
        <v>1.0365440154863288</v>
      </c>
      <c r="QF42" s="67">
        <f>VLOOKUP(LEFT(QF$11,4)*1,VOM!$G$6:$K$29,2,FALSE)</f>
        <v>1.0365440154863288</v>
      </c>
      <c r="QG42" s="67">
        <f>VLOOKUP(LEFT(QG$11,4)*1,VOM!$G$6:$K$29,2,FALSE)</f>
        <v>1.0365440154863288</v>
      </c>
      <c r="QH42" s="67">
        <f>VLOOKUP(LEFT(QH$11,4)*1,VOM!$G$6:$K$29,2,FALSE)</f>
        <v>1.0365440154863288</v>
      </c>
      <c r="QI42" s="67">
        <f>VLOOKUP(LEFT(QI$11,4)*1,VOM!$G$6:$K$29,2,FALSE)</f>
        <v>1.0365440154863288</v>
      </c>
      <c r="QJ42" s="67">
        <f>VLOOKUP(LEFT(QJ$11,4)*1,VOM!$G$6:$K$29,2,FALSE)</f>
        <v>1.0365440154863288</v>
      </c>
      <c r="QK42" s="67">
        <f>VLOOKUP(LEFT(QK$11,4)*1,VOM!$G$6:$K$29,2,FALSE)</f>
        <v>1.0365440154863288</v>
      </c>
      <c r="QL42" s="67">
        <f>VLOOKUP(LEFT(QL$11,4)*1,VOM!$G$6:$K$29,2,FALSE)</f>
        <v>1.0365440154863288</v>
      </c>
      <c r="QM42" s="67">
        <f>VLOOKUP(LEFT(QM$11,4)*1,VOM!$G$6:$K$29,2,FALSE)</f>
        <v>1.0365440154863288</v>
      </c>
      <c r="QN42" s="67">
        <f>VLOOKUP(LEFT(QN$11,4)*1,VOM!$G$6:$K$29,2,FALSE)</f>
        <v>1.0365440154863288</v>
      </c>
      <c r="QO42" s="67">
        <f>VLOOKUP(LEFT(QO$11,4)*1,VOM!$G$6:$K$29,2,FALSE)</f>
        <v>1.0365440154863288</v>
      </c>
      <c r="QP42" s="67">
        <f>VLOOKUP(LEFT(QP$11,4)*1,VOM!$G$6:$K$29,2,FALSE)</f>
        <v>1.0490554009550228</v>
      </c>
      <c r="QQ42" s="67">
        <f>VLOOKUP(LEFT(QQ$11,4)*1,VOM!$G$6:$K$29,2,FALSE)</f>
        <v>1.0490554009550228</v>
      </c>
      <c r="QR42" s="67">
        <f>VLOOKUP(LEFT(QR$11,4)*1,VOM!$G$6:$K$29,2,FALSE)</f>
        <v>1.0490554009550228</v>
      </c>
      <c r="QS42" s="67">
        <f>VLOOKUP(LEFT(QS$11,4)*1,VOM!$G$6:$K$29,2,FALSE)</f>
        <v>1.0490554009550228</v>
      </c>
      <c r="QT42" s="67">
        <f>VLOOKUP(LEFT(QT$11,4)*1,VOM!$G$6:$K$29,2,FALSE)</f>
        <v>1.0490554009550228</v>
      </c>
      <c r="QU42" s="67">
        <f>VLOOKUP(LEFT(QU$11,4)*1,VOM!$G$6:$K$29,2,FALSE)</f>
        <v>1.0490554009550228</v>
      </c>
      <c r="QV42" s="67">
        <f>VLOOKUP(LEFT(QV$11,4)*1,VOM!$G$6:$K$29,2,FALSE)</f>
        <v>1.0490554009550228</v>
      </c>
      <c r="QW42" s="67">
        <f>VLOOKUP(LEFT(QW$11,4)*1,VOM!$G$6:$K$29,2,FALSE)</f>
        <v>1.0490554009550228</v>
      </c>
      <c r="QX42" s="67">
        <f>VLOOKUP(LEFT(QX$11,4)*1,VOM!$G$6:$K$29,2,FALSE)</f>
        <v>1.0490554009550228</v>
      </c>
      <c r="QY42" s="67">
        <f>VLOOKUP(LEFT(QY$11,4)*1,VOM!$G$6:$K$29,2,FALSE)</f>
        <v>1.0490554009550228</v>
      </c>
      <c r="QZ42" s="67">
        <f>VLOOKUP(LEFT(QZ$11,4)*1,VOM!$G$6:$K$29,2,FALSE)</f>
        <v>1.0490554009550228</v>
      </c>
      <c r="RA42" s="67">
        <f>VLOOKUP(LEFT(RA$11,4)*1,VOM!$G$6:$K$29,2,FALSE)</f>
        <v>1.0490554009550228</v>
      </c>
      <c r="RB42" s="67">
        <f>VLOOKUP(LEFT(RB$11,4)*1,VOM!$G$6:$K$29,2,FALSE)</f>
        <v>1.0679336387898903</v>
      </c>
      <c r="RC42" s="67">
        <f>VLOOKUP(LEFT(RC$11,4)*1,VOM!$G$6:$K$29,2,FALSE)</f>
        <v>1.0679336387898903</v>
      </c>
      <c r="RD42" s="67">
        <f>VLOOKUP(LEFT(RD$11,4)*1,VOM!$G$6:$K$29,2,FALSE)</f>
        <v>1.0679336387898903</v>
      </c>
      <c r="RE42" s="67">
        <f>VLOOKUP(LEFT(RE$11,4)*1,VOM!$G$6:$K$29,2,FALSE)</f>
        <v>1.0679336387898903</v>
      </c>
      <c r="RF42" s="67">
        <f>VLOOKUP(LEFT(RF$11,4)*1,VOM!$G$6:$K$29,2,FALSE)</f>
        <v>1.0679336387898903</v>
      </c>
      <c r="RG42" s="67">
        <f>VLOOKUP(LEFT(RG$11,4)*1,VOM!$G$6:$K$29,2,FALSE)</f>
        <v>1.0679336387898903</v>
      </c>
      <c r="RH42" s="67">
        <f>VLOOKUP(LEFT(RH$11,4)*1,VOM!$G$6:$K$29,2,FALSE)</f>
        <v>1.0679336387898903</v>
      </c>
      <c r="RI42" s="67">
        <f>VLOOKUP(LEFT(RI$11,4)*1,VOM!$G$6:$K$29,2,FALSE)</f>
        <v>1.0679336387898903</v>
      </c>
      <c r="RJ42" s="67">
        <f>VLOOKUP(LEFT(RJ$11,4)*1,VOM!$G$6:$K$29,2,FALSE)</f>
        <v>1.0679336387898903</v>
      </c>
      <c r="RK42" s="67">
        <f>VLOOKUP(LEFT(RK$11,4)*1,VOM!$G$6:$K$29,2,FALSE)</f>
        <v>1.0679336387898903</v>
      </c>
      <c r="RL42" s="67">
        <f>VLOOKUP(LEFT(RL$11,4)*1,VOM!$G$6:$K$29,2,FALSE)</f>
        <v>1.0679336387898903</v>
      </c>
      <c r="RM42" s="67">
        <f>VLOOKUP(LEFT(RM$11,4)*1,VOM!$G$6:$K$29,2,FALSE)</f>
        <v>1.0679336387898903</v>
      </c>
      <c r="RN42" s="67">
        <f>VLOOKUP(LEFT(RN$11,4)*1,VOM!$G$6:$K$29,2,FALSE)</f>
        <v>1.0740887149740765</v>
      </c>
      <c r="RO42" s="67">
        <f>VLOOKUP(LEFT(RO$11,4)*1,VOM!$G$6:$K$29,2,FALSE)</f>
        <v>1.0740887149740765</v>
      </c>
      <c r="RP42" s="67">
        <f>VLOOKUP(LEFT(RP$11,4)*1,VOM!$G$6:$K$29,2,FALSE)</f>
        <v>1.0740887149740765</v>
      </c>
      <c r="RQ42" s="67">
        <f>VLOOKUP(LEFT(RQ$11,4)*1,VOM!$G$6:$K$29,2,FALSE)</f>
        <v>1.0740887149740765</v>
      </c>
      <c r="RR42" s="67">
        <f>VLOOKUP(LEFT(RR$11,4)*1,VOM!$G$6:$K$29,2,FALSE)</f>
        <v>1.0740887149740765</v>
      </c>
      <c r="RS42" s="67">
        <f>VLOOKUP(LEFT(RS$11,4)*1,VOM!$G$6:$K$29,2,FALSE)</f>
        <v>1.0740887149740765</v>
      </c>
      <c r="RT42" s="67">
        <f>VLOOKUP(LEFT(RT$11,4)*1,VOM!$G$6:$K$29,2,FALSE)</f>
        <v>1.0740887149740765</v>
      </c>
      <c r="RU42" s="67">
        <f>VLOOKUP(LEFT(RU$11,4)*1,VOM!$G$6:$K$29,2,FALSE)</f>
        <v>1.0740887149740765</v>
      </c>
      <c r="RV42" s="67">
        <f>VLOOKUP(LEFT(RV$11,4)*1,VOM!$G$6:$K$29,2,FALSE)</f>
        <v>1.0740887149740765</v>
      </c>
      <c r="RW42" s="67">
        <f>VLOOKUP(LEFT(RW$11,4)*1,VOM!$G$6:$K$29,2,FALSE)</f>
        <v>1.0740887149740765</v>
      </c>
      <c r="RX42" s="67">
        <f>VLOOKUP(LEFT(RX$11,4)*1,VOM!$G$6:$K$29,2,FALSE)</f>
        <v>1.0740887149740765</v>
      </c>
      <c r="RY42" s="67">
        <f>VLOOKUP(LEFT(RY$11,4)*1,VOM!$G$6:$K$29,2,FALSE)</f>
        <v>1.0740887149740765</v>
      </c>
      <c r="RZ42" s="67">
        <f>VLOOKUP(LEFT(RZ$11,4)*1,VOM!$G$6:$K$29,2,FALSE)</f>
        <v>1.0873410639808847</v>
      </c>
      <c r="SA42" s="67">
        <f>VLOOKUP(LEFT(SA$11,4)*1,VOM!$G$6:$K$29,2,FALSE)</f>
        <v>1.0873410639808847</v>
      </c>
      <c r="SB42" s="67">
        <f>VLOOKUP(LEFT(SB$11,4)*1,VOM!$G$6:$K$29,2,FALSE)</f>
        <v>1.0873410639808847</v>
      </c>
      <c r="SC42" s="67">
        <f>VLOOKUP(LEFT(SC$11,4)*1,VOM!$G$6:$K$29,2,FALSE)</f>
        <v>1.0873410639808847</v>
      </c>
      <c r="SD42" s="67">
        <f>VLOOKUP(LEFT(SD$11,4)*1,VOM!$G$6:$K$29,2,FALSE)</f>
        <v>1.0873410639808847</v>
      </c>
      <c r="SE42" s="67">
        <f>VLOOKUP(LEFT(SE$11,4)*1,VOM!$G$6:$K$29,2,FALSE)</f>
        <v>1.0873410639808847</v>
      </c>
      <c r="SF42" s="67">
        <f>VLOOKUP(LEFT(SF$11,4)*1,VOM!$G$6:$K$29,2,FALSE)</f>
        <v>1.0873410639808847</v>
      </c>
      <c r="SG42" s="67">
        <f>VLOOKUP(LEFT(SG$11,4)*1,VOM!$G$6:$K$29,2,FALSE)</f>
        <v>1.0873410639808847</v>
      </c>
      <c r="SH42" s="67">
        <f>VLOOKUP(LEFT(SH$11,4)*1,VOM!$G$6:$K$29,2,FALSE)</f>
        <v>1.0873410639808847</v>
      </c>
      <c r="SI42" s="67">
        <f>VLOOKUP(LEFT(SI$11,4)*1,VOM!$G$6:$K$29,2,FALSE)</f>
        <v>1.0873410639808847</v>
      </c>
      <c r="SJ42" s="67">
        <f>VLOOKUP(LEFT(SJ$11,4)*1,VOM!$G$6:$K$29,2,FALSE)</f>
        <v>1.0873410639808847</v>
      </c>
      <c r="SK42" s="67">
        <f>VLOOKUP(LEFT(SK$11,4)*1,VOM!$G$6:$K$29,2,FALSE)</f>
        <v>1.0873410639808847</v>
      </c>
      <c r="SL42" s="67">
        <f>VLOOKUP(LEFT(SL$11,4)*1,VOM!$G$6:$K$29,2,FALSE)</f>
        <v>1.094633390432171</v>
      </c>
      <c r="SM42" s="67">
        <f>VLOOKUP(LEFT(SM$11,4)*1,VOM!$G$6:$K$29,2,FALSE)</f>
        <v>1.094633390432171</v>
      </c>
      <c r="SN42" s="67">
        <f>VLOOKUP(LEFT(SN$11,4)*1,VOM!$G$6:$K$29,2,FALSE)</f>
        <v>1.094633390432171</v>
      </c>
      <c r="SO42" s="67">
        <f>VLOOKUP(LEFT(SO$11,4)*1,VOM!$G$6:$K$29,2,FALSE)</f>
        <v>1.094633390432171</v>
      </c>
      <c r="SP42" s="67">
        <f>VLOOKUP(LEFT(SP$11,4)*1,VOM!$G$6:$K$29,2,FALSE)</f>
        <v>1.094633390432171</v>
      </c>
      <c r="SQ42" s="67">
        <f>VLOOKUP(LEFT(SQ$11,4)*1,VOM!$G$6:$K$29,2,FALSE)</f>
        <v>1.094633390432171</v>
      </c>
      <c r="SR42" s="67">
        <f>VLOOKUP(LEFT(SR$11,4)*1,VOM!$G$6:$K$29,2,FALSE)</f>
        <v>1.094633390432171</v>
      </c>
      <c r="SS42" s="67">
        <f>VLOOKUP(LEFT(SS$11,4)*1,VOM!$G$6:$K$29,2,FALSE)</f>
        <v>1.094633390432171</v>
      </c>
      <c r="ST42" s="67">
        <f>VLOOKUP(LEFT(ST$11,4)*1,VOM!$G$6:$K$29,2,FALSE)</f>
        <v>1.094633390432171</v>
      </c>
      <c r="SU42" s="67">
        <f>VLOOKUP(LEFT(SU$11,4)*1,VOM!$G$6:$K$29,2,FALSE)</f>
        <v>1.094633390432171</v>
      </c>
      <c r="SV42" s="67">
        <f>VLOOKUP(LEFT(SV$11,4)*1,VOM!$G$6:$K$29,2,FALSE)</f>
        <v>1.094633390432171</v>
      </c>
      <c r="SW42" s="67">
        <f>VLOOKUP(LEFT(SW$11,4)*1,VOM!$G$6:$K$29,2,FALSE)</f>
        <v>1.094633390432171</v>
      </c>
      <c r="SX42" s="67">
        <f>VLOOKUP(LEFT(SX$11,4)*1,VOM!$G$6:$K$29,2,FALSE)</f>
        <v>1.1043244708822788</v>
      </c>
      <c r="SY42" s="67">
        <f>VLOOKUP(LEFT(SY$11,4)*1,VOM!$G$6:$K$29,2,FALSE)</f>
        <v>1.1043244708822788</v>
      </c>
      <c r="SZ42" s="67">
        <f>VLOOKUP(LEFT(SZ$11,4)*1,VOM!$G$6:$K$29,2,FALSE)</f>
        <v>1.1043244708822788</v>
      </c>
      <c r="TA42" s="67">
        <f>VLOOKUP(LEFT(TA$11,4)*1,VOM!$G$6:$K$29,2,FALSE)</f>
        <v>1.1043244708822788</v>
      </c>
      <c r="TB42" s="67">
        <f>VLOOKUP(LEFT(TB$11,4)*1,VOM!$G$6:$K$29,2,FALSE)</f>
        <v>1.1043244708822788</v>
      </c>
      <c r="TC42" s="67">
        <f>VLOOKUP(LEFT(TC$11,4)*1,VOM!$G$6:$K$29,2,FALSE)</f>
        <v>1.1043244708822788</v>
      </c>
      <c r="TD42" s="67">
        <f>VLOOKUP(LEFT(TD$11,4)*1,VOM!$G$6:$K$29,2,FALSE)</f>
        <v>1.1043244708822788</v>
      </c>
      <c r="TE42" s="67">
        <f>VLOOKUP(LEFT(TE$11,4)*1,VOM!$G$6:$K$29,2,FALSE)</f>
        <v>1.1043244708822788</v>
      </c>
      <c r="TF42" s="67">
        <f>VLOOKUP(LEFT(TF$11,4)*1,VOM!$G$6:$K$29,2,FALSE)</f>
        <v>1.1043244708822788</v>
      </c>
      <c r="TG42" s="67">
        <f>VLOOKUP(LEFT(TG$11,4)*1,VOM!$G$6:$K$29,2,FALSE)</f>
        <v>1.1043244708822788</v>
      </c>
      <c r="TH42" s="67">
        <f>VLOOKUP(LEFT(TH$11,4)*1,VOM!$G$6:$K$29,2,FALSE)</f>
        <v>1.1043244708822788</v>
      </c>
      <c r="TI42" s="67">
        <f>VLOOKUP(LEFT(TI$11,4)*1,VOM!$G$6:$K$29,2,FALSE)</f>
        <v>1.1043244708822788</v>
      </c>
      <c r="TJ42" s="67">
        <f>VLOOKUP(LEFT(TJ$11,4)*1,VOM!$G$6:$K$29,2,FALSE)</f>
        <v>1.1073576140199393</v>
      </c>
      <c r="TK42" s="67">
        <f>VLOOKUP(LEFT(TK$11,4)*1,VOM!$G$6:$K$29,2,FALSE)</f>
        <v>1.1073576140199393</v>
      </c>
      <c r="TL42" s="67">
        <f>VLOOKUP(LEFT(TL$11,4)*1,VOM!$G$6:$K$29,2,FALSE)</f>
        <v>1.1073576140199393</v>
      </c>
      <c r="TM42" s="67">
        <f>VLOOKUP(LEFT(TM$11,4)*1,VOM!$G$6:$K$29,2,FALSE)</f>
        <v>1.1073576140199393</v>
      </c>
      <c r="TN42" s="67">
        <f>VLOOKUP(LEFT(TN$11,4)*1,VOM!$G$6:$K$29,2,FALSE)</f>
        <v>1.1073576140199393</v>
      </c>
      <c r="TO42" s="67">
        <f>VLOOKUP(LEFT(TO$11,4)*1,VOM!$G$6:$K$29,2,FALSE)</f>
        <v>1.1073576140199393</v>
      </c>
      <c r="TP42" s="67">
        <f>VLOOKUP(LEFT(TP$11,4)*1,VOM!$G$6:$K$29,2,FALSE)</f>
        <v>1.1073576140199393</v>
      </c>
      <c r="TQ42" s="67">
        <f>VLOOKUP(LEFT(TQ$11,4)*1,VOM!$G$6:$K$29,2,FALSE)</f>
        <v>1.1073576140199393</v>
      </c>
      <c r="TR42" s="67">
        <f>VLOOKUP(LEFT(TR$11,4)*1,VOM!$G$6:$K$29,2,FALSE)</f>
        <v>1.1073576140199393</v>
      </c>
      <c r="TS42" s="67">
        <f>VLOOKUP(LEFT(TS$11,4)*1,VOM!$G$6:$K$29,2,FALSE)</f>
        <v>1.1073576140199393</v>
      </c>
      <c r="TT42" s="67">
        <f>VLOOKUP(LEFT(TT$11,4)*1,VOM!$G$6:$K$29,2,FALSE)</f>
        <v>1.1073576140199393</v>
      </c>
      <c r="TU42" s="67">
        <f>VLOOKUP(LEFT(TU$11,4)*1,VOM!$G$6:$K$29,2,FALSE)</f>
        <v>1.1073576140199393</v>
      </c>
      <c r="TV42" s="67">
        <f>VLOOKUP(LEFT(TV$11,4)*1,VOM!$G$6:$K$29,2,FALSE)</f>
        <v>1.1018816052831866</v>
      </c>
      <c r="TW42" s="67">
        <f>VLOOKUP(LEFT(TW$11,4)*1,VOM!$G$6:$K$29,2,FALSE)</f>
        <v>1.1018816052831866</v>
      </c>
      <c r="TX42" s="67">
        <f>VLOOKUP(LEFT(TX$11,4)*1,VOM!$G$6:$K$29,2,FALSE)</f>
        <v>1.1018816052831866</v>
      </c>
      <c r="TY42" s="67">
        <f>VLOOKUP(LEFT(TY$11,4)*1,VOM!$G$6:$K$29,2,FALSE)</f>
        <v>1.1018816052831866</v>
      </c>
      <c r="TZ42" s="67">
        <f>VLOOKUP(LEFT(TZ$11,4)*1,VOM!$G$6:$K$29,2,FALSE)</f>
        <v>1.1018816052831866</v>
      </c>
      <c r="UA42" s="67">
        <f>VLOOKUP(LEFT(UA$11,4)*1,VOM!$G$6:$K$29,2,FALSE)</f>
        <v>1.1018816052831866</v>
      </c>
      <c r="UB42" s="67">
        <f>VLOOKUP(LEFT(UB$11,4)*1,VOM!$G$6:$K$29,2,FALSE)</f>
        <v>1.1018816052831866</v>
      </c>
      <c r="UC42" s="67">
        <f>VLOOKUP(LEFT(UC$11,4)*1,VOM!$G$6:$K$29,2,FALSE)</f>
        <v>1.1018816052831866</v>
      </c>
      <c r="UD42" s="67">
        <f>VLOOKUP(LEFT(UD$11,4)*1,VOM!$G$6:$K$29,2,FALSE)</f>
        <v>1.1018816052831866</v>
      </c>
      <c r="UE42" s="67">
        <f>VLOOKUP(LEFT(UE$11,4)*1,VOM!$G$6:$K$29,2,FALSE)</f>
        <v>1.1018816052831866</v>
      </c>
      <c r="UF42" s="67">
        <f>VLOOKUP(LEFT(UF$11,4)*1,VOM!$G$6:$K$29,2,FALSE)</f>
        <v>1.1018816052831866</v>
      </c>
      <c r="UG42" s="67">
        <f>VLOOKUP(LEFT(UG$11,4)*1,VOM!$G$6:$K$29,2,FALSE)</f>
        <v>1.1018816052831866</v>
      </c>
      <c r="UH42" s="67">
        <f>VLOOKUP(LEFT(UH$11,4)*1,VOM!$G$6:$K$29,2,FALSE)</f>
        <v>1.1022270730830848</v>
      </c>
      <c r="UI42" s="67">
        <f>VLOOKUP(LEFT(UI$11,4)*1,VOM!$G$6:$K$29,2,FALSE)</f>
        <v>1.1022270730830848</v>
      </c>
      <c r="UJ42" s="67">
        <f>VLOOKUP(LEFT(UJ$11,4)*1,VOM!$G$6:$K$29,2,FALSE)</f>
        <v>1.1022270730830848</v>
      </c>
      <c r="UK42" s="67">
        <f>VLOOKUP(LEFT(UK$11,4)*1,VOM!$G$6:$K$29,2,FALSE)</f>
        <v>1.1022270730830848</v>
      </c>
      <c r="UL42" s="67">
        <f>VLOOKUP(LEFT(UL$11,4)*1,VOM!$G$6:$K$29,2,FALSE)</f>
        <v>1.1022270730830848</v>
      </c>
      <c r="UM42" s="67">
        <f>VLOOKUP(LEFT(UM$11,4)*1,VOM!$G$6:$K$29,2,FALSE)</f>
        <v>1.1022270730830848</v>
      </c>
      <c r="UN42" s="67">
        <f>VLOOKUP(LEFT(UN$11,4)*1,VOM!$G$6:$K$29,2,FALSE)</f>
        <v>1.1022270730830848</v>
      </c>
      <c r="UO42" s="67">
        <f>VLOOKUP(LEFT(UO$11,4)*1,VOM!$G$6:$K$29,2,FALSE)</f>
        <v>1.1022270730830848</v>
      </c>
      <c r="UP42" s="67">
        <f>VLOOKUP(LEFT(UP$11,4)*1,VOM!$G$6:$K$29,2,FALSE)</f>
        <v>1.1022270730830848</v>
      </c>
      <c r="UQ42" s="67">
        <f>VLOOKUP(LEFT(UQ$11,4)*1,VOM!$G$6:$K$29,2,FALSE)</f>
        <v>1.1022270730830848</v>
      </c>
      <c r="UR42" s="67">
        <f>VLOOKUP(LEFT(UR$11,4)*1,VOM!$G$6:$K$29,2,FALSE)</f>
        <v>1.1022270730830848</v>
      </c>
      <c r="US42" s="67">
        <f>VLOOKUP(LEFT(US$11,4)*1,VOM!$G$6:$K$29,2,FALSE)</f>
        <v>1.1022270730830848</v>
      </c>
      <c r="UT42" s="67">
        <f>VLOOKUP(LEFT(UT$11,4)*1,VOM!$G$6:$K$29,2,FALSE)</f>
        <v>1.1065960460368423</v>
      </c>
      <c r="UU42" s="67">
        <f>VLOOKUP(LEFT(UU$11,4)*1,VOM!$G$6:$K$29,2,FALSE)</f>
        <v>1.1065960460368423</v>
      </c>
      <c r="UV42" s="67">
        <f>VLOOKUP(LEFT(UV$11,4)*1,VOM!$G$6:$K$29,2,FALSE)</f>
        <v>1.1065960460368423</v>
      </c>
      <c r="UW42" s="67">
        <f>VLOOKUP(LEFT(UW$11,4)*1,VOM!$G$6:$K$29,2,FALSE)</f>
        <v>1.1065960460368423</v>
      </c>
      <c r="UX42" s="67">
        <f>VLOOKUP(LEFT(UX$11,4)*1,VOM!$G$6:$K$29,2,FALSE)</f>
        <v>1.1065960460368423</v>
      </c>
      <c r="UY42" s="67">
        <f>VLOOKUP(LEFT(UY$11,4)*1,VOM!$G$6:$K$29,2,FALSE)</f>
        <v>1.1065960460368423</v>
      </c>
      <c r="UZ42" s="67">
        <f>VLOOKUP(LEFT(UZ$11,4)*1,VOM!$G$6:$K$29,2,FALSE)</f>
        <v>1.1065960460368423</v>
      </c>
      <c r="VA42" s="67">
        <f>VLOOKUP(LEFT(VA$11,4)*1,VOM!$G$6:$K$29,2,FALSE)</f>
        <v>1.1065960460368423</v>
      </c>
      <c r="VB42" s="67">
        <f>VLOOKUP(LEFT(VB$11,4)*1,VOM!$G$6:$K$29,2,FALSE)</f>
        <v>1.1065960460368423</v>
      </c>
      <c r="VC42" s="67">
        <f>VLOOKUP(LEFT(VC$11,4)*1,VOM!$G$6:$K$29,2,FALSE)</f>
        <v>1.1065960460368423</v>
      </c>
      <c r="VD42" s="67">
        <f>VLOOKUP(LEFT(VD$11,4)*1,VOM!$G$6:$K$29,2,FALSE)</f>
        <v>1.1065960460368423</v>
      </c>
      <c r="VE42" s="67">
        <f>VLOOKUP(LEFT(VE$11,4)*1,VOM!$G$6:$K$29,2,FALSE)</f>
        <v>1.1065960460368423</v>
      </c>
      <c r="VF42" s="67">
        <f>VLOOKUP(LEFT(VF$11,4)*1,VOM!$G$6:$K$29,2,FALSE)</f>
        <v>1.0991285791877869</v>
      </c>
      <c r="VG42" s="67">
        <f>VLOOKUP(LEFT(VG$11,4)*1,VOM!$G$6:$K$29,2,FALSE)</f>
        <v>1.0991285791877869</v>
      </c>
      <c r="VH42" s="67">
        <f>VLOOKUP(LEFT(VH$11,4)*1,VOM!$G$6:$K$29,2,FALSE)</f>
        <v>1.0991285791877869</v>
      </c>
      <c r="VI42" s="67">
        <f>VLOOKUP(LEFT(VI$11,4)*1,VOM!$G$6:$K$29,2,FALSE)</f>
        <v>1.0991285791877869</v>
      </c>
      <c r="VJ42" s="67">
        <f>VLOOKUP(LEFT(VJ$11,4)*1,VOM!$G$6:$K$29,2,FALSE)</f>
        <v>1.0991285791877869</v>
      </c>
      <c r="VK42" s="67">
        <f>VLOOKUP(LEFT(VK$11,4)*1,VOM!$G$6:$K$29,2,FALSE)</f>
        <v>1.0991285791877869</v>
      </c>
      <c r="VL42" s="67">
        <f>VLOOKUP(LEFT(VL$11,4)*1,VOM!$G$6:$K$29,2,FALSE)</f>
        <v>1.0991285791877869</v>
      </c>
      <c r="VM42" s="67">
        <f>VLOOKUP(LEFT(VM$11,4)*1,VOM!$G$6:$K$29,2,FALSE)</f>
        <v>1.0991285791877869</v>
      </c>
      <c r="VN42" s="67">
        <f>VLOOKUP(LEFT(VN$11,4)*1,VOM!$G$6:$K$29,2,FALSE)</f>
        <v>1.0991285791877869</v>
      </c>
      <c r="VO42" s="67">
        <f>VLOOKUP(LEFT(VO$11,4)*1,VOM!$G$6:$K$29,2,FALSE)</f>
        <v>1.0991285791877869</v>
      </c>
      <c r="VP42" s="67">
        <f>VLOOKUP(LEFT(VP$11,4)*1,VOM!$G$6:$K$29,2,FALSE)</f>
        <v>1.0991285791877869</v>
      </c>
      <c r="VQ42" s="67">
        <f>VLOOKUP(LEFT(VQ$11,4)*1,VOM!$G$6:$K$29,2,FALSE)</f>
        <v>1.0991285791877869</v>
      </c>
      <c r="VR42" s="67">
        <f>VLOOKUP(LEFT(VR$11,4)*1,VOM!$G$6:$K$29,2,FALSE)</f>
        <v>1.0995197931534171</v>
      </c>
      <c r="VS42" s="67">
        <f>VLOOKUP(LEFT(VS$11,4)*1,VOM!$G$6:$K$29,2,FALSE)</f>
        <v>1.0995197931534171</v>
      </c>
      <c r="VT42" s="67">
        <f>VLOOKUP(LEFT(VT$11,4)*1,VOM!$G$6:$K$29,2,FALSE)</f>
        <v>1.0995197931534171</v>
      </c>
      <c r="VU42" s="67">
        <f>VLOOKUP(LEFT(VU$11,4)*1,VOM!$G$6:$K$29,2,FALSE)</f>
        <v>1.0995197931534171</v>
      </c>
      <c r="VV42" s="67">
        <f>VLOOKUP(LEFT(VV$11,4)*1,VOM!$G$6:$K$29,2,FALSE)</f>
        <v>1.0995197931534171</v>
      </c>
      <c r="VW42" s="67">
        <f>VLOOKUP(LEFT(VW$11,4)*1,VOM!$G$6:$K$29,2,FALSE)</f>
        <v>1.0995197931534171</v>
      </c>
      <c r="VX42" s="67">
        <f>VLOOKUP(LEFT(VX$11,4)*1,VOM!$G$6:$K$29,2,FALSE)</f>
        <v>1.0995197931534171</v>
      </c>
      <c r="VY42" s="67">
        <f>VLOOKUP(LEFT(VY$11,4)*1,VOM!$G$6:$K$29,2,FALSE)</f>
        <v>1.0995197931534171</v>
      </c>
      <c r="VZ42" s="67">
        <f>VLOOKUP(LEFT(VZ$11,4)*1,VOM!$G$6:$K$29,2,FALSE)</f>
        <v>1.0995197931534171</v>
      </c>
      <c r="WA42" s="67">
        <f>VLOOKUP(LEFT(WA$11,4)*1,VOM!$G$6:$K$29,2,FALSE)</f>
        <v>1.0995197931534171</v>
      </c>
      <c r="WB42" s="67">
        <f>VLOOKUP(LEFT(WB$11,4)*1,VOM!$G$6:$K$29,2,FALSE)</f>
        <v>1.0995197931534171</v>
      </c>
      <c r="WC42" s="67">
        <f>VLOOKUP(LEFT(WC$11,4)*1,VOM!$G$6:$K$29,2,FALSE)</f>
        <v>1.0995197931534171</v>
      </c>
      <c r="WD42" s="67">
        <f>VLOOKUP(LEFT(WD$11,4)*1,VOM!$G$6:$K$29,2,FALSE)</f>
        <v>1.115999879192334</v>
      </c>
      <c r="WE42" s="67">
        <f>VLOOKUP(LEFT(WE$11,4)*1,VOM!$G$6:$K$29,2,FALSE)</f>
        <v>1.115999879192334</v>
      </c>
      <c r="WF42" s="67">
        <f>VLOOKUP(LEFT(WF$11,4)*1,VOM!$G$6:$K$29,2,FALSE)</f>
        <v>1.115999879192334</v>
      </c>
      <c r="WG42" s="67">
        <f>VLOOKUP(LEFT(WG$11,4)*1,VOM!$G$6:$K$29,2,FALSE)</f>
        <v>1.115999879192334</v>
      </c>
      <c r="WH42" s="67">
        <f>VLOOKUP(LEFT(WH$11,4)*1,VOM!$G$6:$K$29,2,FALSE)</f>
        <v>1.115999879192334</v>
      </c>
      <c r="WI42" s="67">
        <f>VLOOKUP(LEFT(WI$11,4)*1,VOM!$G$6:$K$29,2,FALSE)</f>
        <v>1.115999879192334</v>
      </c>
      <c r="WJ42" s="67">
        <f>VLOOKUP(LEFT(WJ$11,4)*1,VOM!$G$6:$K$29,2,FALSE)</f>
        <v>1.115999879192334</v>
      </c>
      <c r="WK42" s="67">
        <f>VLOOKUP(LEFT(WK$11,4)*1,VOM!$G$6:$K$29,2,FALSE)</f>
        <v>1.115999879192334</v>
      </c>
      <c r="WL42" s="67">
        <f>VLOOKUP(LEFT(WL$11,4)*1,VOM!$G$6:$K$29,2,FALSE)</f>
        <v>1.115999879192334</v>
      </c>
      <c r="WM42" s="67">
        <f>VLOOKUP(LEFT(WM$11,4)*1,VOM!$G$6:$K$29,2,FALSE)</f>
        <v>1.115999879192334</v>
      </c>
      <c r="WN42" s="67">
        <f>VLOOKUP(LEFT(WN$11,4)*1,VOM!$G$6:$K$29,2,FALSE)</f>
        <v>1.115999879192334</v>
      </c>
      <c r="WO42" s="67">
        <f>VLOOKUP(LEFT(WO$11,4)*1,VOM!$G$6:$K$29,2,FALSE)</f>
        <v>1.115999879192334</v>
      </c>
      <c r="WP42" s="67">
        <f>VLOOKUP(LEFT(WP$11,4)*1,VOM!$G$6:$K$29,2,FALSE)</f>
        <v>1.1234789844319977</v>
      </c>
      <c r="WQ42" s="67">
        <f>VLOOKUP(LEFT(WQ$11,4)*1,VOM!$G$6:$K$29,2,FALSE)</f>
        <v>1.1234789844319977</v>
      </c>
      <c r="WR42" s="67">
        <f>VLOOKUP(LEFT(WR$11,4)*1,VOM!$G$6:$K$29,2,FALSE)</f>
        <v>1.1234789844319977</v>
      </c>
      <c r="WS42" s="67">
        <f>VLOOKUP(LEFT(WS$11,4)*1,VOM!$G$6:$K$29,2,FALSE)</f>
        <v>1.1234789844319977</v>
      </c>
      <c r="WT42" s="67">
        <f>VLOOKUP(LEFT(WT$11,4)*1,VOM!$G$6:$K$29,2,FALSE)</f>
        <v>1.1234789844319977</v>
      </c>
      <c r="WU42" s="67">
        <f>VLOOKUP(LEFT(WU$11,4)*1,VOM!$G$6:$K$29,2,FALSE)</f>
        <v>1.1234789844319977</v>
      </c>
      <c r="WV42" s="67">
        <f>VLOOKUP(LEFT(WV$11,4)*1,VOM!$G$6:$K$29,2,FALSE)</f>
        <v>1.1234789844319977</v>
      </c>
      <c r="WW42" s="67">
        <f>VLOOKUP(LEFT(WW$11,4)*1,VOM!$G$6:$K$29,2,FALSE)</f>
        <v>1.1234789844319977</v>
      </c>
      <c r="WX42" s="67">
        <f>VLOOKUP(LEFT(WX$11,4)*1,VOM!$G$6:$K$29,2,FALSE)</f>
        <v>1.1234789844319977</v>
      </c>
      <c r="WY42" s="67">
        <f>VLOOKUP(LEFT(WY$11,4)*1,VOM!$G$6:$K$29,2,FALSE)</f>
        <v>1.1234789844319977</v>
      </c>
      <c r="WZ42" s="67">
        <f>VLOOKUP(LEFT(WZ$11,4)*1,VOM!$G$6:$K$29,2,FALSE)</f>
        <v>1.1234789844319977</v>
      </c>
      <c r="XA42" s="67">
        <f>VLOOKUP(LEFT(XA$11,4)*1,VOM!$G$6:$K$29,2,FALSE)</f>
        <v>1.1234789844319977</v>
      </c>
      <c r="XB42" s="67">
        <f>VLOOKUP(LEFT(XB$11,4)*1,VOM!$G$6:$K$29,2,FALSE)</f>
        <v>1.1305887406462238</v>
      </c>
      <c r="XC42" s="67">
        <f>VLOOKUP(LEFT(XC$11,4)*1,VOM!$G$6:$K$29,2,FALSE)</f>
        <v>1.1305887406462238</v>
      </c>
      <c r="XD42" s="67">
        <f>VLOOKUP(LEFT(XD$11,4)*1,VOM!$G$6:$K$29,2,FALSE)</f>
        <v>1.1305887406462238</v>
      </c>
      <c r="XE42" s="67">
        <f>VLOOKUP(LEFT(XE$11,4)*1,VOM!$G$6:$K$29,2,FALSE)</f>
        <v>1.1305887406462238</v>
      </c>
      <c r="XF42" s="67">
        <f>VLOOKUP(LEFT(XF$11,4)*1,VOM!$G$6:$K$29,2,FALSE)</f>
        <v>1.1305887406462238</v>
      </c>
      <c r="XG42" s="67">
        <f>VLOOKUP(LEFT(XG$11,4)*1,VOM!$G$6:$K$29,2,FALSE)</f>
        <v>1.1305887406462238</v>
      </c>
      <c r="XH42" s="67">
        <f>VLOOKUP(LEFT(XH$11,4)*1,VOM!$G$6:$K$29,2,FALSE)</f>
        <v>1.1305887406462238</v>
      </c>
      <c r="XI42" s="67">
        <f>VLOOKUP(LEFT(XI$11,4)*1,VOM!$G$6:$K$29,2,FALSE)</f>
        <v>1.1305887406462238</v>
      </c>
      <c r="XJ42" s="67">
        <f>VLOOKUP(LEFT(XJ$11,4)*1,VOM!$G$6:$K$29,2,FALSE)</f>
        <v>1.1305887406462238</v>
      </c>
      <c r="XK42" s="67">
        <f>VLOOKUP(LEFT(XK$11,4)*1,VOM!$G$6:$K$29,2,FALSE)</f>
        <v>1.1305887406462238</v>
      </c>
      <c r="XL42" s="67">
        <f>VLOOKUP(LEFT(XL$11,4)*1,VOM!$G$6:$K$29,2,FALSE)</f>
        <v>1.1305887406462238</v>
      </c>
      <c r="XM42" s="67">
        <f>VLOOKUP(LEFT(XM$11,4)*1,VOM!$G$6:$K$29,2,FALSE)</f>
        <v>1.1305887406462238</v>
      </c>
    </row>
    <row r="43" spans="1:721" s="96" customFormat="1" x14ac:dyDescent="0.3">
      <c r="A43" s="96" t="s">
        <v>334</v>
      </c>
      <c r="AL43" s="67">
        <f>VLOOKUP(LEFT(AL$11,4)*1,VOM!$G$6:$K$29,3,FALSE)</f>
        <v>0.91</v>
      </c>
      <c r="AM43" s="67">
        <f>VLOOKUP(LEFT(AM$11,4)*1,VOM!$G$6:$K$29,3,FALSE)</f>
        <v>0.91</v>
      </c>
      <c r="AN43" s="67">
        <f>VLOOKUP(LEFT(AN$11,4)*1,VOM!$G$6:$K$29,3,FALSE)</f>
        <v>0.91</v>
      </c>
      <c r="AO43" s="67">
        <f>VLOOKUP(LEFT(AO$11,4)*1,VOM!$G$6:$K$29,3,FALSE)</f>
        <v>0.91</v>
      </c>
      <c r="AP43" s="67">
        <f>VLOOKUP(LEFT(AP$11,4)*1,VOM!$G$6:$K$29,3,FALSE)</f>
        <v>0.91</v>
      </c>
      <c r="AQ43" s="67">
        <f>VLOOKUP(LEFT(AQ$11,4)*1,VOM!$G$6:$K$29,3,FALSE)</f>
        <v>0.91</v>
      </c>
      <c r="AR43" s="67">
        <f>VLOOKUP(LEFT(AR$11,4)*1,VOM!$G$6:$K$29,3,FALSE)</f>
        <v>0.91</v>
      </c>
      <c r="AS43" s="67">
        <f>VLOOKUP(LEFT(AS$11,4)*1,VOM!$G$6:$K$29,3,FALSE)</f>
        <v>0.91</v>
      </c>
      <c r="AT43" s="67">
        <f>VLOOKUP(LEFT(AT$11,4)*1,VOM!$G$6:$K$29,3,FALSE)</f>
        <v>0.91</v>
      </c>
      <c r="AU43" s="67">
        <f>VLOOKUP(LEFT(AU$11,4)*1,VOM!$G$6:$K$29,3,FALSE)</f>
        <v>0.91</v>
      </c>
      <c r="AV43" s="67">
        <f>VLOOKUP(LEFT(AV$11,4)*1,VOM!$G$6:$K$29,3,FALSE)</f>
        <v>0.91</v>
      </c>
      <c r="AW43" s="67">
        <f>VLOOKUP(LEFT(AW$11,4)*1,VOM!$G$6:$K$29,3,FALSE)</f>
        <v>0.91</v>
      </c>
      <c r="AX43" s="67">
        <f>VLOOKUP(LEFT(AX$11,4)*1,VOM!$G$6:$K$29,3,FALSE)</f>
        <v>0.93</v>
      </c>
      <c r="AY43" s="67">
        <f>VLOOKUP(LEFT(AY$11,4)*1,VOM!$G$6:$K$29,3,FALSE)</f>
        <v>0.93</v>
      </c>
      <c r="AZ43" s="67">
        <f>VLOOKUP(LEFT(AZ$11,4)*1,VOM!$G$6:$K$29,3,FALSE)</f>
        <v>0.93</v>
      </c>
      <c r="BA43" s="67">
        <f>VLOOKUP(LEFT(BA$11,4)*1,VOM!$G$6:$K$29,3,FALSE)</f>
        <v>0.93</v>
      </c>
      <c r="BB43" s="67">
        <f>VLOOKUP(LEFT(BB$11,4)*1,VOM!$G$6:$K$29,3,FALSE)</f>
        <v>0.93</v>
      </c>
      <c r="BC43" s="67">
        <f>VLOOKUP(LEFT(BC$11,4)*1,VOM!$G$6:$K$29,3,FALSE)</f>
        <v>0.93</v>
      </c>
      <c r="BD43" s="67">
        <f>VLOOKUP(LEFT(BD$11,4)*1,VOM!$G$6:$K$29,3,FALSE)</f>
        <v>0.93</v>
      </c>
      <c r="BE43" s="67">
        <f>VLOOKUP(LEFT(BE$11,4)*1,VOM!$G$6:$K$29,3,FALSE)</f>
        <v>0.93</v>
      </c>
      <c r="BF43" s="67">
        <f>VLOOKUP(LEFT(BF$11,4)*1,VOM!$G$6:$K$29,3,FALSE)</f>
        <v>0.93</v>
      </c>
      <c r="BG43" s="67">
        <f>VLOOKUP(LEFT(BG$11,4)*1,VOM!$G$6:$K$29,3,FALSE)</f>
        <v>0.93</v>
      </c>
      <c r="BH43" s="67">
        <f>VLOOKUP(LEFT(BH$11,4)*1,VOM!$G$6:$K$29,3,FALSE)</f>
        <v>0.93</v>
      </c>
      <c r="BI43" s="67">
        <f>VLOOKUP(LEFT(BI$11,4)*1,VOM!$G$6:$K$29,3,FALSE)</f>
        <v>0.93</v>
      </c>
      <c r="BJ43" s="67">
        <f>VLOOKUP(LEFT(BJ$11,4)*1,VOM!$G$6:$K$29,3,FALSE)</f>
        <v>0.95</v>
      </c>
      <c r="BK43" s="67">
        <f>VLOOKUP(LEFT(BK$11,4)*1,VOM!$G$6:$K$29,3,FALSE)</f>
        <v>0.95</v>
      </c>
      <c r="BL43" s="67">
        <f>VLOOKUP(LEFT(BL$11,4)*1,VOM!$G$6:$K$29,3,FALSE)</f>
        <v>0.95</v>
      </c>
      <c r="BM43" s="67">
        <f>VLOOKUP(LEFT(BM$11,4)*1,VOM!$G$6:$K$29,3,FALSE)</f>
        <v>0.95</v>
      </c>
      <c r="BN43" s="67">
        <f>VLOOKUP(LEFT(BN$11,4)*1,VOM!$G$6:$K$29,3,FALSE)</f>
        <v>0.95</v>
      </c>
      <c r="BO43" s="67">
        <f>VLOOKUP(LEFT(BO$11,4)*1,VOM!$G$6:$K$29,3,FALSE)</f>
        <v>0.95</v>
      </c>
      <c r="BP43" s="67">
        <f>VLOOKUP(LEFT(BP$11,4)*1,VOM!$G$6:$K$29,3,FALSE)</f>
        <v>0.95</v>
      </c>
      <c r="BQ43" s="67">
        <f>VLOOKUP(LEFT(BQ$11,4)*1,VOM!$G$6:$K$29,3,FALSE)</f>
        <v>0.95</v>
      </c>
      <c r="BR43" s="67">
        <f>VLOOKUP(LEFT(BR$11,4)*1,VOM!$G$6:$K$29,3,FALSE)</f>
        <v>0.95</v>
      </c>
      <c r="BS43" s="67">
        <f>VLOOKUP(LEFT(BS$11,4)*1,VOM!$G$6:$K$29,3,FALSE)</f>
        <v>0.95</v>
      </c>
      <c r="BT43" s="67">
        <f>VLOOKUP(LEFT(BT$11,4)*1,VOM!$G$6:$K$29,3,FALSE)</f>
        <v>0.95</v>
      </c>
      <c r="BU43" s="67">
        <f>VLOOKUP(LEFT(BU$11,4)*1,VOM!$G$6:$K$29,3,FALSE)</f>
        <v>0.95</v>
      </c>
      <c r="BV43" s="67">
        <f>VLOOKUP(LEFT(BV$11,4)*1,VOM!$G$6:$K$29,3,FALSE)</f>
        <v>0.97</v>
      </c>
      <c r="BW43" s="67">
        <f>VLOOKUP(LEFT(BW$11,4)*1,VOM!$G$6:$K$29,3,FALSE)</f>
        <v>0.97</v>
      </c>
      <c r="BX43" s="67">
        <f>VLOOKUP(LEFT(BX$11,4)*1,VOM!$G$6:$K$29,3,FALSE)</f>
        <v>0.97</v>
      </c>
      <c r="BY43" s="67">
        <f>VLOOKUP(LEFT(BY$11,4)*1,VOM!$G$6:$K$29,3,FALSE)</f>
        <v>0.97</v>
      </c>
      <c r="BZ43" s="67">
        <f>VLOOKUP(LEFT(BZ$11,4)*1,VOM!$G$6:$K$29,3,FALSE)</f>
        <v>0.97</v>
      </c>
      <c r="CA43" s="67">
        <f>VLOOKUP(LEFT(CA$11,4)*1,VOM!$G$6:$K$29,3,FALSE)</f>
        <v>0.97</v>
      </c>
      <c r="CB43" s="67">
        <f>VLOOKUP(LEFT(CB$11,4)*1,VOM!$G$6:$K$29,3,FALSE)</f>
        <v>0.97</v>
      </c>
      <c r="CC43" s="67">
        <f>VLOOKUP(LEFT(CC$11,4)*1,VOM!$G$6:$K$29,3,FALSE)</f>
        <v>0.97</v>
      </c>
      <c r="CD43" s="67">
        <f>VLOOKUP(LEFT(CD$11,4)*1,VOM!$G$6:$K$29,3,FALSE)</f>
        <v>0.97</v>
      </c>
      <c r="CE43" s="67">
        <f>VLOOKUP(LEFT(CE$11,4)*1,VOM!$G$6:$K$29,3,FALSE)</f>
        <v>0.97</v>
      </c>
      <c r="CF43" s="67">
        <f>VLOOKUP(LEFT(CF$11,4)*1,VOM!$G$6:$K$29,3,FALSE)</f>
        <v>0.97</v>
      </c>
      <c r="CG43" s="67">
        <f>VLOOKUP(LEFT(CG$11,4)*1,VOM!$G$6:$K$29,3,FALSE)</f>
        <v>0.97</v>
      </c>
      <c r="CH43" s="67">
        <f>VLOOKUP(LEFT(CH$11,4)*1,VOM!$G$6:$K$29,3,FALSE)</f>
        <v>0.99</v>
      </c>
      <c r="CI43" s="67">
        <f>VLOOKUP(LEFT(CI$11,4)*1,VOM!$G$6:$K$29,3,FALSE)</f>
        <v>0.99</v>
      </c>
      <c r="CJ43" s="67">
        <f>VLOOKUP(LEFT(CJ$11,4)*1,VOM!$G$6:$K$29,3,FALSE)</f>
        <v>0.99</v>
      </c>
      <c r="CK43" s="67">
        <f>VLOOKUP(LEFT(CK$11,4)*1,VOM!$G$6:$K$29,3,FALSE)</f>
        <v>0.99</v>
      </c>
      <c r="CL43" s="67">
        <f>VLOOKUP(LEFT(CL$11,4)*1,VOM!$G$6:$K$29,3,FALSE)</f>
        <v>0.99</v>
      </c>
      <c r="CM43" s="67">
        <f>VLOOKUP(LEFT(CM$11,4)*1,VOM!$G$6:$K$29,3,FALSE)</f>
        <v>0.99</v>
      </c>
      <c r="CN43" s="67">
        <f>VLOOKUP(LEFT(CN$11,4)*1,VOM!$G$6:$K$29,3,FALSE)</f>
        <v>0.99</v>
      </c>
      <c r="CO43" s="67">
        <f>VLOOKUP(LEFT(CO$11,4)*1,VOM!$G$6:$K$29,3,FALSE)</f>
        <v>0.99</v>
      </c>
      <c r="CP43" s="67">
        <f>VLOOKUP(LEFT(CP$11,4)*1,VOM!$G$6:$K$29,3,FALSE)</f>
        <v>0.99</v>
      </c>
      <c r="CQ43" s="67">
        <f>VLOOKUP(LEFT(CQ$11,4)*1,VOM!$G$6:$K$29,3,FALSE)</f>
        <v>0.99</v>
      </c>
      <c r="CR43" s="67">
        <f>VLOOKUP(LEFT(CR$11,4)*1,VOM!$G$6:$K$29,3,FALSE)</f>
        <v>0.99</v>
      </c>
      <c r="CS43" s="67">
        <f>VLOOKUP(LEFT(CS$11,4)*1,VOM!$G$6:$K$29,3,FALSE)</f>
        <v>0.99</v>
      </c>
      <c r="CT43" s="67">
        <f>VLOOKUP(LEFT(CT$11,4)*1,VOM!$G$6:$K$29,3,FALSE)</f>
        <v>1</v>
      </c>
      <c r="CU43" s="67">
        <f>VLOOKUP(LEFT(CU$11,4)*1,VOM!$G$6:$K$29,3,FALSE)</f>
        <v>1</v>
      </c>
      <c r="CV43" s="67">
        <f>VLOOKUP(LEFT(CV$11,4)*1,VOM!$G$6:$K$29,3,FALSE)</f>
        <v>1</v>
      </c>
      <c r="CW43" s="67">
        <f>VLOOKUP(LEFT(CW$11,4)*1,VOM!$G$6:$K$29,3,FALSE)</f>
        <v>1</v>
      </c>
      <c r="CX43" s="67">
        <f>VLOOKUP(LEFT(CX$11,4)*1,VOM!$G$6:$K$29,3,FALSE)</f>
        <v>1</v>
      </c>
      <c r="CY43" s="67">
        <f>VLOOKUP(LEFT(CY$11,4)*1,VOM!$G$6:$K$29,3,FALSE)</f>
        <v>1</v>
      </c>
      <c r="CZ43" s="67">
        <f>VLOOKUP(LEFT(CZ$11,4)*1,VOM!$G$6:$K$29,3,FALSE)</f>
        <v>1</v>
      </c>
      <c r="DA43" s="67">
        <f>VLOOKUP(LEFT(DA$11,4)*1,VOM!$G$6:$K$29,3,FALSE)</f>
        <v>1</v>
      </c>
      <c r="DB43" s="67">
        <f>VLOOKUP(LEFT(DB$11,4)*1,VOM!$G$6:$K$29,3,FALSE)</f>
        <v>1</v>
      </c>
      <c r="DC43" s="67">
        <f>VLOOKUP(LEFT(DC$11,4)*1,VOM!$G$6:$K$29,3,FALSE)</f>
        <v>1</v>
      </c>
      <c r="DD43" s="67">
        <f>VLOOKUP(LEFT(DD$11,4)*1,VOM!$G$6:$K$29,3,FALSE)</f>
        <v>1</v>
      </c>
      <c r="DE43" s="67">
        <f>VLOOKUP(LEFT(DE$11,4)*1,VOM!$G$6:$K$29,3,FALSE)</f>
        <v>1</v>
      </c>
      <c r="DF43" s="67">
        <f>VLOOKUP(LEFT(DF$11,4)*1,VOM!$G$6:$K$29,3,FALSE)</f>
        <v>1.03</v>
      </c>
      <c r="DG43" s="67">
        <f>VLOOKUP(LEFT(DG$11,4)*1,VOM!$G$6:$K$29,3,FALSE)</f>
        <v>1.03</v>
      </c>
      <c r="DH43" s="67">
        <f>VLOOKUP(LEFT(DH$11,4)*1,VOM!$G$6:$K$29,3,FALSE)</f>
        <v>1.03</v>
      </c>
      <c r="DI43" s="67">
        <f>VLOOKUP(LEFT(DI$11,4)*1,VOM!$G$6:$K$29,3,FALSE)</f>
        <v>1.03</v>
      </c>
      <c r="DJ43" s="67">
        <f>VLOOKUP(LEFT(DJ$11,4)*1,VOM!$G$6:$K$29,3,FALSE)</f>
        <v>1.03</v>
      </c>
      <c r="DK43" s="67">
        <f>VLOOKUP(LEFT(DK$11,4)*1,VOM!$G$6:$K$29,3,FALSE)</f>
        <v>1.03</v>
      </c>
      <c r="DL43" s="67">
        <f>VLOOKUP(LEFT(DL$11,4)*1,VOM!$G$6:$K$29,3,FALSE)</f>
        <v>1.03</v>
      </c>
      <c r="DM43" s="67">
        <f>VLOOKUP(LEFT(DM$11,4)*1,VOM!$G$6:$K$29,3,FALSE)</f>
        <v>1.03</v>
      </c>
      <c r="DN43" s="67">
        <f>VLOOKUP(LEFT(DN$11,4)*1,VOM!$G$6:$K$29,3,FALSE)</f>
        <v>1.03</v>
      </c>
      <c r="DO43" s="67">
        <f>VLOOKUP(LEFT(DO$11,4)*1,VOM!$G$6:$K$29,3,FALSE)</f>
        <v>1.03</v>
      </c>
      <c r="DP43" s="67">
        <f>VLOOKUP(LEFT(DP$11,4)*1,VOM!$G$6:$K$29,3,FALSE)</f>
        <v>1.03</v>
      </c>
      <c r="DQ43" s="67">
        <f>VLOOKUP(LEFT(DQ$11,4)*1,VOM!$G$6:$K$29,3,FALSE)</f>
        <v>1.03</v>
      </c>
      <c r="DR43" s="67">
        <f>VLOOKUP(LEFT(DR$11,4)*1,VOM!$G$6:$K$29,3,FALSE)</f>
        <v>1.05</v>
      </c>
      <c r="DS43" s="67">
        <f>VLOOKUP(LEFT(DS$11,4)*1,VOM!$G$6:$K$29,3,FALSE)</f>
        <v>1.05</v>
      </c>
      <c r="DT43" s="67">
        <f>VLOOKUP(LEFT(DT$11,4)*1,VOM!$G$6:$K$29,3,FALSE)</f>
        <v>1.05</v>
      </c>
      <c r="DU43" s="67">
        <f>VLOOKUP(LEFT(DU$11,4)*1,VOM!$G$6:$K$29,3,FALSE)</f>
        <v>1.05</v>
      </c>
      <c r="DV43" s="67">
        <f>VLOOKUP(LEFT(DV$11,4)*1,VOM!$G$6:$K$29,3,FALSE)</f>
        <v>1.05</v>
      </c>
      <c r="DW43" s="67">
        <f>VLOOKUP(LEFT(DW$11,4)*1,VOM!$G$6:$K$29,3,FALSE)</f>
        <v>1.05</v>
      </c>
      <c r="DX43" s="67">
        <f>VLOOKUP(LEFT(DX$11,4)*1,VOM!$G$6:$K$29,3,FALSE)</f>
        <v>1.05</v>
      </c>
      <c r="DY43" s="67">
        <f>VLOOKUP(LEFT(DY$11,4)*1,VOM!$G$6:$K$29,3,FALSE)</f>
        <v>1.05</v>
      </c>
      <c r="DZ43" s="67">
        <f>VLOOKUP(LEFT(DZ$11,4)*1,VOM!$G$6:$K$29,3,FALSE)</f>
        <v>1.05</v>
      </c>
      <c r="EA43" s="67">
        <f>VLOOKUP(LEFT(EA$11,4)*1,VOM!$G$6:$K$29,3,FALSE)</f>
        <v>1.05</v>
      </c>
      <c r="EB43" s="67">
        <f>VLOOKUP(LEFT(EB$11,4)*1,VOM!$G$6:$K$29,3,FALSE)</f>
        <v>1.05</v>
      </c>
      <c r="EC43" s="67">
        <f>VLOOKUP(LEFT(EC$11,4)*1,VOM!$G$6:$K$29,3,FALSE)</f>
        <v>1.05</v>
      </c>
      <c r="ED43" s="67">
        <f>VLOOKUP(LEFT(ED$11,4)*1,VOM!$G$6:$K$29,3,FALSE)</f>
        <v>1.07</v>
      </c>
      <c r="EE43" s="67">
        <f>VLOOKUP(LEFT(EE$11,4)*1,VOM!$G$6:$K$29,3,FALSE)</f>
        <v>1.07</v>
      </c>
      <c r="EF43" s="67">
        <f>VLOOKUP(LEFT(EF$11,4)*1,VOM!$G$6:$K$29,3,FALSE)</f>
        <v>1.07</v>
      </c>
      <c r="EG43" s="67">
        <f>VLOOKUP(LEFT(EG$11,4)*1,VOM!$G$6:$K$29,3,FALSE)</f>
        <v>1.07</v>
      </c>
      <c r="EH43" s="67">
        <f>VLOOKUP(LEFT(EH$11,4)*1,VOM!$G$6:$K$29,3,FALSE)</f>
        <v>1.07</v>
      </c>
      <c r="EI43" s="67">
        <f>VLOOKUP(LEFT(EI$11,4)*1,VOM!$G$6:$K$29,3,FALSE)</f>
        <v>1.07</v>
      </c>
      <c r="EJ43" s="67">
        <f>VLOOKUP(LEFT(EJ$11,4)*1,VOM!$G$6:$K$29,3,FALSE)</f>
        <v>1.07</v>
      </c>
      <c r="EK43" s="67">
        <f>VLOOKUP(LEFT(EK$11,4)*1,VOM!$G$6:$K$29,3,FALSE)</f>
        <v>1.07</v>
      </c>
      <c r="EL43" s="67">
        <f>VLOOKUP(LEFT(EL$11,4)*1,VOM!$G$6:$K$29,3,FALSE)</f>
        <v>1.07</v>
      </c>
      <c r="EM43" s="67">
        <f>VLOOKUP(LEFT(EM$11,4)*1,VOM!$G$6:$K$29,3,FALSE)</f>
        <v>1.07</v>
      </c>
      <c r="EN43" s="67">
        <f>VLOOKUP(LEFT(EN$11,4)*1,VOM!$G$6:$K$29,3,FALSE)</f>
        <v>1.07</v>
      </c>
      <c r="EO43" s="67">
        <f>VLOOKUP(LEFT(EO$11,4)*1,VOM!$G$6:$K$29,3,FALSE)</f>
        <v>1.07</v>
      </c>
      <c r="EP43" s="67">
        <f>VLOOKUP(LEFT(EP$11,4)*1,VOM!$G$6:$K$29,3,FALSE)</f>
        <v>1.0900000000000001</v>
      </c>
      <c r="EQ43" s="67">
        <f>VLOOKUP(LEFT(EQ$11,4)*1,VOM!$G$6:$K$29,3,FALSE)</f>
        <v>1.0900000000000001</v>
      </c>
      <c r="ER43" s="67">
        <f>VLOOKUP(LEFT(ER$11,4)*1,VOM!$G$6:$K$29,3,FALSE)</f>
        <v>1.0900000000000001</v>
      </c>
      <c r="ES43" s="67">
        <f>VLOOKUP(LEFT(ES$11,4)*1,VOM!$G$6:$K$29,3,FALSE)</f>
        <v>1.0900000000000001</v>
      </c>
      <c r="ET43" s="67">
        <f>VLOOKUP(LEFT(ET$11,4)*1,VOM!$G$6:$K$29,3,FALSE)</f>
        <v>1.0900000000000001</v>
      </c>
      <c r="EU43" s="67">
        <f>VLOOKUP(LEFT(EU$11,4)*1,VOM!$G$6:$K$29,3,FALSE)</f>
        <v>1.0900000000000001</v>
      </c>
      <c r="EV43" s="67">
        <f>VLOOKUP(LEFT(EV$11,4)*1,VOM!$G$6:$K$29,3,FALSE)</f>
        <v>1.0900000000000001</v>
      </c>
      <c r="EW43" s="67">
        <f>VLOOKUP(LEFT(EW$11,4)*1,VOM!$G$6:$K$29,3,FALSE)</f>
        <v>1.0900000000000001</v>
      </c>
      <c r="EX43" s="67">
        <f>VLOOKUP(LEFT(EX$11,4)*1,VOM!$G$6:$K$29,3,FALSE)</f>
        <v>1.0900000000000001</v>
      </c>
      <c r="EY43" s="67">
        <f>VLOOKUP(LEFT(EY$11,4)*1,VOM!$G$6:$K$29,3,FALSE)</f>
        <v>1.0900000000000001</v>
      </c>
      <c r="EZ43" s="67">
        <f>VLOOKUP(LEFT(EZ$11,4)*1,VOM!$G$6:$K$29,3,FALSE)</f>
        <v>1.0900000000000001</v>
      </c>
      <c r="FA43" s="67">
        <f>VLOOKUP(LEFT(FA$11,4)*1,VOM!$G$6:$K$29,3,FALSE)</f>
        <v>1.0900000000000001</v>
      </c>
      <c r="FB43" s="67">
        <f>VLOOKUP(LEFT(FB$11,4)*1,VOM!$G$6:$K$29,3,FALSE)</f>
        <v>1.1100000000000001</v>
      </c>
      <c r="FC43" s="67">
        <f>VLOOKUP(LEFT(FC$11,4)*1,VOM!$G$6:$K$29,3,FALSE)</f>
        <v>1.1100000000000001</v>
      </c>
      <c r="FD43" s="67">
        <f>VLOOKUP(LEFT(FD$11,4)*1,VOM!$G$6:$K$29,3,FALSE)</f>
        <v>1.1100000000000001</v>
      </c>
      <c r="FE43" s="67">
        <f>VLOOKUP(LEFT(FE$11,4)*1,VOM!$G$6:$K$29,3,FALSE)</f>
        <v>1.1100000000000001</v>
      </c>
      <c r="FF43" s="67">
        <f>VLOOKUP(LEFT(FF$11,4)*1,VOM!$G$6:$K$29,3,FALSE)</f>
        <v>1.1100000000000001</v>
      </c>
      <c r="FG43" s="67">
        <f>VLOOKUP(LEFT(FG$11,4)*1,VOM!$G$6:$K$29,3,FALSE)</f>
        <v>1.1100000000000001</v>
      </c>
      <c r="FH43" s="67">
        <f>VLOOKUP(LEFT(FH$11,4)*1,VOM!$G$6:$K$29,3,FALSE)</f>
        <v>1.1100000000000001</v>
      </c>
      <c r="FI43" s="67">
        <f>VLOOKUP(LEFT(FI$11,4)*1,VOM!$G$6:$K$29,3,FALSE)</f>
        <v>1.1100000000000001</v>
      </c>
      <c r="FJ43" s="67">
        <f>VLOOKUP(LEFT(FJ$11,4)*1,VOM!$G$6:$K$29,3,FALSE)</f>
        <v>1.1100000000000001</v>
      </c>
      <c r="FK43" s="67">
        <f>VLOOKUP(LEFT(FK$11,4)*1,VOM!$G$6:$K$29,3,FALSE)</f>
        <v>1.1100000000000001</v>
      </c>
      <c r="FL43" s="67">
        <f>VLOOKUP(LEFT(FL$11,4)*1,VOM!$G$6:$K$29,3,FALSE)</f>
        <v>1.1100000000000001</v>
      </c>
      <c r="FM43" s="67">
        <f>VLOOKUP(LEFT(FM$11,4)*1,VOM!$G$6:$K$29,3,FALSE)</f>
        <v>1.1100000000000001</v>
      </c>
      <c r="FN43" s="67">
        <f>VLOOKUP(LEFT(FN$11,4)*1,VOM!$G$6:$K$29,3,FALSE)</f>
        <v>1.1299999999999999</v>
      </c>
      <c r="FO43" s="67">
        <f>VLOOKUP(LEFT(FO$11,4)*1,VOM!$G$6:$K$29,3,FALSE)</f>
        <v>1.1299999999999999</v>
      </c>
      <c r="FP43" s="67">
        <f>VLOOKUP(LEFT(FP$11,4)*1,VOM!$G$6:$K$29,3,FALSE)</f>
        <v>1.1299999999999999</v>
      </c>
      <c r="FQ43" s="67">
        <f>VLOOKUP(LEFT(FQ$11,4)*1,VOM!$G$6:$K$29,3,FALSE)</f>
        <v>1.1299999999999999</v>
      </c>
      <c r="FR43" s="67">
        <f>VLOOKUP(LEFT(FR$11,4)*1,VOM!$G$6:$K$29,3,FALSE)</f>
        <v>1.1299999999999999</v>
      </c>
      <c r="FS43" s="67">
        <f>VLOOKUP(LEFT(FS$11,4)*1,VOM!$G$6:$K$29,3,FALSE)</f>
        <v>1.1299999999999999</v>
      </c>
      <c r="FT43" s="67">
        <f>VLOOKUP(LEFT(FT$11,4)*1,VOM!$G$6:$K$29,3,FALSE)</f>
        <v>1.1299999999999999</v>
      </c>
      <c r="FU43" s="67">
        <f>VLOOKUP(LEFT(FU$11,4)*1,VOM!$G$6:$K$29,3,FALSE)</f>
        <v>1.1299999999999999</v>
      </c>
      <c r="FV43" s="67">
        <f>VLOOKUP(LEFT(FV$11,4)*1,VOM!$G$6:$K$29,3,FALSE)</f>
        <v>1.1299999999999999</v>
      </c>
      <c r="FW43" s="67">
        <f>VLOOKUP(LEFT(FW$11,4)*1,VOM!$G$6:$K$29,3,FALSE)</f>
        <v>1.1299999999999999</v>
      </c>
      <c r="FX43" s="67">
        <f>VLOOKUP(LEFT(FX$11,4)*1,VOM!$G$6:$K$29,3,FALSE)</f>
        <v>1.1299999999999999</v>
      </c>
      <c r="FY43" s="67">
        <f>VLOOKUP(LEFT(FY$11,4)*1,VOM!$G$6:$K$29,3,FALSE)</f>
        <v>1.1299999999999999</v>
      </c>
      <c r="FZ43" s="67">
        <f>VLOOKUP(LEFT(FZ$11,4)*1,VOM!$G$6:$K$29,3,FALSE)</f>
        <v>1.1499999999999999</v>
      </c>
      <c r="GA43" s="67">
        <f>VLOOKUP(LEFT(GA$11,4)*1,VOM!$G$6:$K$29,3,FALSE)</f>
        <v>1.1499999999999999</v>
      </c>
      <c r="GB43" s="67">
        <f>VLOOKUP(LEFT(GB$11,4)*1,VOM!$G$6:$K$29,3,FALSE)</f>
        <v>1.1499999999999999</v>
      </c>
      <c r="GC43" s="67">
        <f>VLOOKUP(LEFT(GC$11,4)*1,VOM!$G$6:$K$29,3,FALSE)</f>
        <v>1.1499999999999999</v>
      </c>
      <c r="GD43" s="67">
        <f>VLOOKUP(LEFT(GD$11,4)*1,VOM!$G$6:$K$29,3,FALSE)</f>
        <v>1.1499999999999999</v>
      </c>
      <c r="GE43" s="67">
        <f>VLOOKUP(LEFT(GE$11,4)*1,VOM!$G$6:$K$29,3,FALSE)</f>
        <v>1.1499999999999999</v>
      </c>
      <c r="GF43" s="67">
        <f>VLOOKUP(LEFT(GF$11,4)*1,VOM!$G$6:$K$29,3,FALSE)</f>
        <v>1.1499999999999999</v>
      </c>
      <c r="GG43" s="67">
        <f>VLOOKUP(LEFT(GG$11,4)*1,VOM!$G$6:$K$29,3,FALSE)</f>
        <v>1.1499999999999999</v>
      </c>
      <c r="GH43" s="67">
        <f>VLOOKUP(LEFT(GH$11,4)*1,VOM!$G$6:$K$29,3,FALSE)</f>
        <v>1.1499999999999999</v>
      </c>
      <c r="GI43" s="67">
        <f>VLOOKUP(LEFT(GI$11,4)*1,VOM!$G$6:$K$29,3,FALSE)</f>
        <v>1.1499999999999999</v>
      </c>
      <c r="GJ43" s="67">
        <f>VLOOKUP(LEFT(GJ$11,4)*1,VOM!$G$6:$K$29,3,FALSE)</f>
        <v>1.1499999999999999</v>
      </c>
      <c r="GK43" s="67">
        <f>VLOOKUP(LEFT(GK$11,4)*1,VOM!$G$6:$K$29,3,FALSE)</f>
        <v>1.1499999999999999</v>
      </c>
      <c r="GL43" s="67">
        <f>VLOOKUP(LEFT(GL$11,4)*1,VOM!$G$6:$K$29,3,FALSE)</f>
        <v>1.18</v>
      </c>
      <c r="GM43" s="67">
        <f>VLOOKUP(LEFT(GM$11,4)*1,VOM!$G$6:$K$29,3,FALSE)</f>
        <v>1.18</v>
      </c>
      <c r="GN43" s="67">
        <f>VLOOKUP(LEFT(GN$11,4)*1,VOM!$G$6:$K$29,3,FALSE)</f>
        <v>1.18</v>
      </c>
      <c r="GO43" s="67">
        <f>VLOOKUP(LEFT(GO$11,4)*1,VOM!$G$6:$K$29,3,FALSE)</f>
        <v>1.18</v>
      </c>
      <c r="GP43" s="67">
        <f>VLOOKUP(LEFT(GP$11,4)*1,VOM!$G$6:$K$29,3,FALSE)</f>
        <v>1.18</v>
      </c>
      <c r="GQ43" s="67">
        <f>VLOOKUP(LEFT(GQ$11,4)*1,VOM!$G$6:$K$29,3,FALSE)</f>
        <v>1.18</v>
      </c>
      <c r="GR43" s="67">
        <f>VLOOKUP(LEFT(GR$11,4)*1,VOM!$G$6:$K$29,3,FALSE)</f>
        <v>1.18</v>
      </c>
      <c r="GS43" s="67">
        <f>VLOOKUP(LEFT(GS$11,4)*1,VOM!$G$6:$K$29,3,FALSE)</f>
        <v>1.18</v>
      </c>
      <c r="GT43" s="67">
        <f>VLOOKUP(LEFT(GT$11,4)*1,VOM!$G$6:$K$29,3,FALSE)</f>
        <v>1.18</v>
      </c>
      <c r="GU43" s="67">
        <f>VLOOKUP(LEFT(GU$11,4)*1,VOM!$G$6:$K$29,3,FALSE)</f>
        <v>1.18</v>
      </c>
      <c r="GV43" s="67">
        <f>VLOOKUP(LEFT(GV$11,4)*1,VOM!$G$6:$K$29,3,FALSE)</f>
        <v>1.18</v>
      </c>
      <c r="GW43" s="67">
        <f>VLOOKUP(LEFT(GW$11,4)*1,VOM!$G$6:$K$29,3,FALSE)</f>
        <v>1.18</v>
      </c>
      <c r="GX43" s="67">
        <f>VLOOKUP(LEFT(GX$11,4)*1,VOM!$G$6:$K$29,3,FALSE)</f>
        <v>1.2</v>
      </c>
      <c r="GY43" s="67">
        <f>VLOOKUP(LEFT(GY$11,4)*1,VOM!$G$6:$K$29,3,FALSE)</f>
        <v>1.2</v>
      </c>
      <c r="GZ43" s="67">
        <f>VLOOKUP(LEFT(GZ$11,4)*1,VOM!$G$6:$K$29,3,FALSE)</f>
        <v>1.2</v>
      </c>
      <c r="HA43" s="67">
        <f>VLOOKUP(LEFT(HA$11,4)*1,VOM!$G$6:$K$29,3,FALSE)</f>
        <v>1.2</v>
      </c>
      <c r="HB43" s="67">
        <f>VLOOKUP(LEFT(HB$11,4)*1,VOM!$G$6:$K$29,3,FALSE)</f>
        <v>1.2</v>
      </c>
      <c r="HC43" s="67">
        <f>VLOOKUP(LEFT(HC$11,4)*1,VOM!$G$6:$K$29,3,FALSE)</f>
        <v>1.2</v>
      </c>
      <c r="HD43" s="67">
        <f>VLOOKUP(LEFT(HD$11,4)*1,VOM!$G$6:$K$29,3,FALSE)</f>
        <v>1.2</v>
      </c>
      <c r="HE43" s="67">
        <f>VLOOKUP(LEFT(HE$11,4)*1,VOM!$G$6:$K$29,3,FALSE)</f>
        <v>1.2</v>
      </c>
      <c r="HF43" s="67">
        <f>VLOOKUP(LEFT(HF$11,4)*1,VOM!$G$6:$K$29,3,FALSE)</f>
        <v>1.2</v>
      </c>
      <c r="HG43" s="67">
        <f>VLOOKUP(LEFT(HG$11,4)*1,VOM!$G$6:$K$29,3,FALSE)</f>
        <v>1.2</v>
      </c>
      <c r="HH43" s="67">
        <f>VLOOKUP(LEFT(HH$11,4)*1,VOM!$G$6:$K$29,3,FALSE)</f>
        <v>1.2</v>
      </c>
      <c r="HI43" s="67">
        <f>VLOOKUP(LEFT(HI$11,4)*1,VOM!$G$6:$K$29,3,FALSE)</f>
        <v>1.2</v>
      </c>
      <c r="HJ43" s="67">
        <f>VLOOKUP(LEFT(HJ$11,4)*1,VOM!$G$6:$K$29,3,FALSE)</f>
        <v>1.23</v>
      </c>
      <c r="HK43" s="67">
        <f>VLOOKUP(LEFT(HK$11,4)*1,VOM!$G$6:$K$29,3,FALSE)</f>
        <v>1.23</v>
      </c>
      <c r="HL43" s="67">
        <f>VLOOKUP(LEFT(HL$11,4)*1,VOM!$G$6:$K$29,3,FALSE)</f>
        <v>1.23</v>
      </c>
      <c r="HM43" s="67">
        <f>VLOOKUP(LEFT(HM$11,4)*1,VOM!$G$6:$K$29,3,FALSE)</f>
        <v>1.23</v>
      </c>
      <c r="HN43" s="67">
        <f>VLOOKUP(LEFT(HN$11,4)*1,VOM!$G$6:$K$29,3,FALSE)</f>
        <v>1.23</v>
      </c>
      <c r="HO43" s="67">
        <f>VLOOKUP(LEFT(HO$11,4)*1,VOM!$G$6:$K$29,3,FALSE)</f>
        <v>1.23</v>
      </c>
      <c r="HP43" s="67">
        <f>VLOOKUP(LEFT(HP$11,4)*1,VOM!$G$6:$K$29,3,FALSE)</f>
        <v>1.23</v>
      </c>
      <c r="HQ43" s="67">
        <f>VLOOKUP(LEFT(HQ$11,4)*1,VOM!$G$6:$K$29,3,FALSE)</f>
        <v>1.23</v>
      </c>
      <c r="HR43" s="67">
        <f>VLOOKUP(LEFT(HR$11,4)*1,VOM!$G$6:$K$29,3,FALSE)</f>
        <v>1.23</v>
      </c>
      <c r="HS43" s="67">
        <f>VLOOKUP(LEFT(HS$11,4)*1,VOM!$G$6:$K$29,3,FALSE)</f>
        <v>1.23</v>
      </c>
      <c r="HT43" s="67">
        <f>VLOOKUP(LEFT(HT$11,4)*1,VOM!$G$6:$K$29,3,FALSE)</f>
        <v>1.23</v>
      </c>
      <c r="HU43" s="67">
        <f>VLOOKUP(LEFT(HU$11,4)*1,VOM!$G$6:$K$29,3,FALSE)</f>
        <v>1.23</v>
      </c>
      <c r="HV43" s="67">
        <f>VLOOKUP(LEFT(HV$11,4)*1,VOM!$G$6:$K$29,3,FALSE)</f>
        <v>1.25</v>
      </c>
      <c r="HW43" s="67">
        <f>VLOOKUP(LEFT(HW$11,4)*1,VOM!$G$6:$K$29,3,FALSE)</f>
        <v>1.25</v>
      </c>
      <c r="HX43" s="67">
        <f>VLOOKUP(LEFT(HX$11,4)*1,VOM!$G$6:$K$29,3,FALSE)</f>
        <v>1.25</v>
      </c>
      <c r="HY43" s="67">
        <f>VLOOKUP(LEFT(HY$11,4)*1,VOM!$G$6:$K$29,3,FALSE)</f>
        <v>1.25</v>
      </c>
      <c r="HZ43" s="67">
        <f>VLOOKUP(LEFT(HZ$11,4)*1,VOM!$G$6:$K$29,3,FALSE)</f>
        <v>1.25</v>
      </c>
      <c r="IA43" s="67">
        <f>VLOOKUP(LEFT(IA$11,4)*1,VOM!$G$6:$K$29,3,FALSE)</f>
        <v>1.25</v>
      </c>
      <c r="IB43" s="67">
        <f>VLOOKUP(LEFT(IB$11,4)*1,VOM!$G$6:$K$29,3,FALSE)</f>
        <v>1.25</v>
      </c>
      <c r="IC43" s="67">
        <f>VLOOKUP(LEFT(IC$11,4)*1,VOM!$G$6:$K$29,3,FALSE)</f>
        <v>1.25</v>
      </c>
      <c r="ID43" s="67">
        <f>VLOOKUP(LEFT(ID$11,4)*1,VOM!$G$6:$K$29,3,FALSE)</f>
        <v>1.25</v>
      </c>
      <c r="IE43" s="67">
        <f>VLOOKUP(LEFT(IE$11,4)*1,VOM!$G$6:$K$29,3,FALSE)</f>
        <v>1.25</v>
      </c>
      <c r="IF43" s="67">
        <f>VLOOKUP(LEFT(IF$11,4)*1,VOM!$G$6:$K$29,3,FALSE)</f>
        <v>1.25</v>
      </c>
      <c r="IG43" s="67">
        <f>VLOOKUP(LEFT(IG$11,4)*1,VOM!$G$6:$K$29,3,FALSE)</f>
        <v>1.25</v>
      </c>
      <c r="IH43" s="67">
        <f>VLOOKUP(LEFT(IH$11,4)*1,VOM!$G$6:$K$29,3,FALSE)</f>
        <v>1.27</v>
      </c>
      <c r="II43" s="67">
        <f>VLOOKUP(LEFT(II$11,4)*1,VOM!$G$6:$K$29,3,FALSE)</f>
        <v>1.27</v>
      </c>
      <c r="IJ43" s="67">
        <f>VLOOKUP(LEFT(IJ$11,4)*1,VOM!$G$6:$K$29,3,FALSE)</f>
        <v>1.27</v>
      </c>
      <c r="IK43" s="67">
        <f>VLOOKUP(LEFT(IK$11,4)*1,VOM!$G$6:$K$29,3,FALSE)</f>
        <v>1.27</v>
      </c>
      <c r="IL43" s="67">
        <f>VLOOKUP(LEFT(IL$11,4)*1,VOM!$G$6:$K$29,3,FALSE)</f>
        <v>1.27</v>
      </c>
      <c r="IM43" s="67">
        <f>VLOOKUP(LEFT(IM$11,4)*1,VOM!$G$6:$K$29,3,FALSE)</f>
        <v>1.27</v>
      </c>
      <c r="IN43" s="67">
        <f>VLOOKUP(LEFT(IN$11,4)*1,VOM!$G$6:$K$29,3,FALSE)</f>
        <v>1.27</v>
      </c>
      <c r="IO43" s="67">
        <f>VLOOKUP(LEFT(IO$11,4)*1,VOM!$G$6:$K$29,3,FALSE)</f>
        <v>1.27</v>
      </c>
      <c r="IP43" s="67">
        <f>VLOOKUP(LEFT(IP$11,4)*1,VOM!$G$6:$K$29,3,FALSE)</f>
        <v>1.27</v>
      </c>
      <c r="IQ43" s="67">
        <f>VLOOKUP(LEFT(IQ$11,4)*1,VOM!$G$6:$K$29,3,FALSE)</f>
        <v>1.27</v>
      </c>
      <c r="IR43" s="67">
        <f>VLOOKUP(LEFT(IR$11,4)*1,VOM!$G$6:$K$29,3,FALSE)</f>
        <v>1.27</v>
      </c>
      <c r="IS43" s="67">
        <f>VLOOKUP(LEFT(IS$11,4)*1,VOM!$G$6:$K$29,3,FALSE)</f>
        <v>1.27</v>
      </c>
      <c r="IT43" s="67">
        <f>VLOOKUP(LEFT(IT$11,4)*1,VOM!$G$6:$K$29,3,FALSE)</f>
        <v>1.3</v>
      </c>
      <c r="IU43" s="67">
        <f>VLOOKUP(LEFT(IU$11,4)*1,VOM!$G$6:$K$29,3,FALSE)</f>
        <v>1.3</v>
      </c>
      <c r="IV43" s="67">
        <f>VLOOKUP(LEFT(IV$11,4)*1,VOM!$G$6:$K$29,3,FALSE)</f>
        <v>1.3</v>
      </c>
      <c r="IW43" s="67">
        <f>VLOOKUP(LEFT(IW$11,4)*1,VOM!$G$6:$K$29,3,FALSE)</f>
        <v>1.3</v>
      </c>
      <c r="IX43" s="67">
        <f>VLOOKUP(LEFT(IX$11,4)*1,VOM!$G$6:$K$29,3,FALSE)</f>
        <v>1.3</v>
      </c>
      <c r="IY43" s="67">
        <f>VLOOKUP(LEFT(IY$11,4)*1,VOM!$G$6:$K$29,3,FALSE)</f>
        <v>1.3</v>
      </c>
      <c r="IZ43" s="67">
        <f>VLOOKUP(LEFT(IZ$11,4)*1,VOM!$G$6:$K$29,3,FALSE)</f>
        <v>1.3</v>
      </c>
      <c r="JA43" s="67">
        <f>VLOOKUP(LEFT(JA$11,4)*1,VOM!$G$6:$K$29,3,FALSE)</f>
        <v>1.3</v>
      </c>
      <c r="JB43" s="67">
        <f>VLOOKUP(LEFT(JB$11,4)*1,VOM!$G$6:$K$29,3,FALSE)</f>
        <v>1.3</v>
      </c>
      <c r="JC43" s="67">
        <f>VLOOKUP(LEFT(JC$11,4)*1,VOM!$G$6:$K$29,3,FALSE)</f>
        <v>1.3</v>
      </c>
      <c r="JD43" s="67">
        <f>VLOOKUP(LEFT(JD$11,4)*1,VOM!$G$6:$K$29,3,FALSE)</f>
        <v>1.3</v>
      </c>
      <c r="JE43" s="67">
        <f>VLOOKUP(LEFT(JE$11,4)*1,VOM!$G$6:$K$29,3,FALSE)</f>
        <v>1.3</v>
      </c>
      <c r="JF43" s="67">
        <f>VLOOKUP(LEFT(JF$11,4)*1,VOM!$G$6:$K$29,3,FALSE)</f>
        <v>1.32</v>
      </c>
      <c r="JG43" s="67">
        <f>VLOOKUP(LEFT(JG$11,4)*1,VOM!$G$6:$K$29,3,FALSE)</f>
        <v>1.32</v>
      </c>
      <c r="JH43" s="67">
        <f>VLOOKUP(LEFT(JH$11,4)*1,VOM!$G$6:$K$29,3,FALSE)</f>
        <v>1.32</v>
      </c>
      <c r="JI43" s="67">
        <f>VLOOKUP(LEFT(JI$11,4)*1,VOM!$G$6:$K$29,3,FALSE)</f>
        <v>1.32</v>
      </c>
      <c r="JJ43" s="67">
        <f>VLOOKUP(LEFT(JJ$11,4)*1,VOM!$G$6:$K$29,3,FALSE)</f>
        <v>1.32</v>
      </c>
      <c r="JK43" s="67">
        <f>VLOOKUP(LEFT(JK$11,4)*1,VOM!$G$6:$K$29,3,FALSE)</f>
        <v>1.32</v>
      </c>
      <c r="JL43" s="67">
        <f>VLOOKUP(LEFT(JL$11,4)*1,VOM!$G$6:$K$29,3,FALSE)</f>
        <v>1.32</v>
      </c>
      <c r="JM43" s="67">
        <f>VLOOKUP(LEFT(JM$11,4)*1,VOM!$G$6:$K$29,3,FALSE)</f>
        <v>1.32</v>
      </c>
      <c r="JN43" s="67">
        <f>VLOOKUP(LEFT(JN$11,4)*1,VOM!$G$6:$K$29,3,FALSE)</f>
        <v>1.32</v>
      </c>
      <c r="JO43" s="67">
        <f>VLOOKUP(LEFT(JO$11,4)*1,VOM!$G$6:$K$29,3,FALSE)</f>
        <v>1.32</v>
      </c>
      <c r="JP43" s="67">
        <f>VLOOKUP(LEFT(JP$11,4)*1,VOM!$G$6:$K$29,3,FALSE)</f>
        <v>1.32</v>
      </c>
      <c r="JQ43" s="67">
        <f>VLOOKUP(LEFT(JQ$11,4)*1,VOM!$G$6:$K$29,3,FALSE)</f>
        <v>1.32</v>
      </c>
      <c r="JR43" s="92"/>
      <c r="JS43" s="92"/>
      <c r="JT43" s="92"/>
      <c r="JU43" s="92"/>
      <c r="JV43" s="92"/>
      <c r="JW43" s="92"/>
      <c r="JX43" s="92"/>
      <c r="JY43" s="92"/>
      <c r="JZ43" s="92"/>
      <c r="KA43" s="92"/>
      <c r="KB43" s="92"/>
      <c r="KC43" s="92"/>
      <c r="KD43" s="92"/>
      <c r="KE43" s="92"/>
      <c r="KF43" s="92"/>
      <c r="KG43" s="92"/>
      <c r="KH43" s="92"/>
      <c r="KI43" s="92"/>
      <c r="KJ43" s="92"/>
      <c r="KK43" s="92"/>
      <c r="KL43" s="92"/>
      <c r="KM43" s="92"/>
      <c r="KN43" s="92"/>
      <c r="KO43" s="92"/>
      <c r="KP43" s="92"/>
      <c r="KQ43" s="92"/>
      <c r="KR43" s="92"/>
      <c r="KS43" s="92"/>
      <c r="KT43" s="92"/>
      <c r="KU43" s="92"/>
      <c r="KV43" s="92"/>
      <c r="KW43" s="92"/>
      <c r="KX43" s="92"/>
      <c r="KY43" s="92"/>
      <c r="KZ43" s="92"/>
      <c r="LA43" s="92"/>
      <c r="LB43" s="92"/>
      <c r="LC43" s="92"/>
      <c r="LD43" s="92"/>
      <c r="LE43" s="92"/>
      <c r="LF43" s="92"/>
      <c r="LG43" s="92"/>
      <c r="LH43" s="92"/>
      <c r="LI43" s="92"/>
      <c r="LJ43" s="92"/>
      <c r="LK43" s="92"/>
      <c r="LL43" s="92"/>
      <c r="LM43" s="92"/>
      <c r="LN43" s="92"/>
      <c r="LO43" s="92"/>
      <c r="LP43" s="92"/>
      <c r="LQ43" s="92"/>
      <c r="LR43" s="92"/>
      <c r="LS43" s="92"/>
      <c r="LT43" s="92"/>
      <c r="LU43" s="92"/>
      <c r="LV43" s="92"/>
      <c r="LW43" s="92"/>
      <c r="LX43" s="92"/>
      <c r="LY43" s="92"/>
      <c r="LZ43" s="92"/>
      <c r="MA43" s="92"/>
      <c r="MB43" s="92"/>
      <c r="MC43" s="92"/>
      <c r="MD43" s="92"/>
      <c r="ME43" s="92"/>
      <c r="MF43" s="92"/>
      <c r="MG43" s="92"/>
      <c r="MH43" s="92"/>
      <c r="MI43" s="92"/>
      <c r="MJ43" s="92"/>
      <c r="MK43" s="92"/>
      <c r="ML43" s="92"/>
      <c r="MM43" s="92"/>
      <c r="MN43" s="92"/>
      <c r="MO43" s="92"/>
      <c r="MP43" s="92"/>
      <c r="MQ43" s="92"/>
      <c r="MR43" s="92"/>
      <c r="MS43" s="92"/>
      <c r="MT43" s="92"/>
      <c r="MU43" s="92"/>
      <c r="MV43" s="92"/>
      <c r="MW43" s="92"/>
      <c r="MX43" s="92"/>
      <c r="MY43" s="92"/>
      <c r="MZ43" s="92"/>
      <c r="NA43" s="92"/>
      <c r="NB43" s="92"/>
      <c r="NC43" s="92"/>
      <c r="ND43" s="92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2"/>
      <c r="NY43" s="92"/>
      <c r="NZ43" s="92"/>
      <c r="OA43" s="92"/>
      <c r="OB43" s="92"/>
      <c r="OC43" s="92"/>
      <c r="OD43" s="92"/>
      <c r="OE43" s="92"/>
      <c r="OF43" s="92"/>
      <c r="OG43" s="92"/>
      <c r="OH43" s="67">
        <f>VLOOKUP(LEFT(OH$11,4)*1,VOM!$G$6:$K$29,3,FALSE)</f>
        <v>0.91</v>
      </c>
      <c r="OI43" s="67">
        <f>VLOOKUP(LEFT(OI$11,4)*1,VOM!$G$6:$K$29,3,FALSE)</f>
        <v>0.91</v>
      </c>
      <c r="OJ43" s="67">
        <f>VLOOKUP(LEFT(OJ$11,4)*1,VOM!$G$6:$K$29,3,FALSE)</f>
        <v>0.91</v>
      </c>
      <c r="OK43" s="67">
        <f>VLOOKUP(LEFT(OK$11,4)*1,VOM!$G$6:$K$29,3,FALSE)</f>
        <v>0.91</v>
      </c>
      <c r="OL43" s="67">
        <f>VLOOKUP(LEFT(OL$11,4)*1,VOM!$G$6:$K$29,3,FALSE)</f>
        <v>0.91</v>
      </c>
      <c r="OM43" s="67">
        <f>VLOOKUP(LEFT(OM$11,4)*1,VOM!$G$6:$K$29,3,FALSE)</f>
        <v>0.91</v>
      </c>
      <c r="ON43" s="67">
        <f>VLOOKUP(LEFT(ON$11,4)*1,VOM!$G$6:$K$29,3,FALSE)</f>
        <v>0.91</v>
      </c>
      <c r="OO43" s="67">
        <f>VLOOKUP(LEFT(OO$11,4)*1,VOM!$G$6:$K$29,3,FALSE)</f>
        <v>0.91</v>
      </c>
      <c r="OP43" s="67">
        <f>VLOOKUP(LEFT(OP$11,4)*1,VOM!$G$6:$K$29,3,FALSE)</f>
        <v>0.91</v>
      </c>
      <c r="OQ43" s="67">
        <f>VLOOKUP(LEFT(OQ$11,4)*1,VOM!$G$6:$K$29,3,FALSE)</f>
        <v>0.91</v>
      </c>
      <c r="OR43" s="67">
        <f>VLOOKUP(LEFT(OR$11,4)*1,VOM!$G$6:$K$29,3,FALSE)</f>
        <v>0.91</v>
      </c>
      <c r="OS43" s="67">
        <f>VLOOKUP(LEFT(OS$11,4)*1,VOM!$G$6:$K$29,3,FALSE)</f>
        <v>0.91</v>
      </c>
      <c r="OT43" s="67">
        <f>VLOOKUP(LEFT(OT$11,4)*1,VOM!$G$6:$K$29,3,FALSE)</f>
        <v>0.93</v>
      </c>
      <c r="OU43" s="67">
        <f>VLOOKUP(LEFT(OU$11,4)*1,VOM!$G$6:$K$29,3,FALSE)</f>
        <v>0.93</v>
      </c>
      <c r="OV43" s="67">
        <f>VLOOKUP(LEFT(OV$11,4)*1,VOM!$G$6:$K$29,3,FALSE)</f>
        <v>0.93</v>
      </c>
      <c r="OW43" s="67">
        <f>VLOOKUP(LEFT(OW$11,4)*1,VOM!$G$6:$K$29,3,FALSE)</f>
        <v>0.93</v>
      </c>
      <c r="OX43" s="67">
        <f>VLOOKUP(LEFT(OX$11,4)*1,VOM!$G$6:$K$29,3,FALSE)</f>
        <v>0.93</v>
      </c>
      <c r="OY43" s="67">
        <f>VLOOKUP(LEFT(OY$11,4)*1,VOM!$G$6:$K$29,3,FALSE)</f>
        <v>0.93</v>
      </c>
      <c r="OZ43" s="67">
        <f>VLOOKUP(LEFT(OZ$11,4)*1,VOM!$G$6:$K$29,3,FALSE)</f>
        <v>0.93</v>
      </c>
      <c r="PA43" s="67">
        <f>VLOOKUP(LEFT(PA$11,4)*1,VOM!$G$6:$K$29,3,FALSE)</f>
        <v>0.93</v>
      </c>
      <c r="PB43" s="67">
        <f>VLOOKUP(LEFT(PB$11,4)*1,VOM!$G$6:$K$29,3,FALSE)</f>
        <v>0.93</v>
      </c>
      <c r="PC43" s="67">
        <f>VLOOKUP(LEFT(PC$11,4)*1,VOM!$G$6:$K$29,3,FALSE)</f>
        <v>0.93</v>
      </c>
      <c r="PD43" s="67">
        <f>VLOOKUP(LEFT(PD$11,4)*1,VOM!$G$6:$K$29,3,FALSE)</f>
        <v>0.93</v>
      </c>
      <c r="PE43" s="67">
        <f>VLOOKUP(LEFT(PE$11,4)*1,VOM!$G$6:$K$29,3,FALSE)</f>
        <v>0.93</v>
      </c>
      <c r="PF43" s="67">
        <f>VLOOKUP(LEFT(PF$11,4)*1,VOM!$G$6:$K$29,3,FALSE)</f>
        <v>0.95</v>
      </c>
      <c r="PG43" s="67">
        <f>VLOOKUP(LEFT(PG$11,4)*1,VOM!$G$6:$K$29,3,FALSE)</f>
        <v>0.95</v>
      </c>
      <c r="PH43" s="67">
        <f>VLOOKUP(LEFT(PH$11,4)*1,VOM!$G$6:$K$29,3,FALSE)</f>
        <v>0.95</v>
      </c>
      <c r="PI43" s="67">
        <f>VLOOKUP(LEFT(PI$11,4)*1,VOM!$G$6:$K$29,3,FALSE)</f>
        <v>0.95</v>
      </c>
      <c r="PJ43" s="67">
        <f>VLOOKUP(LEFT(PJ$11,4)*1,VOM!$G$6:$K$29,3,FALSE)</f>
        <v>0.95</v>
      </c>
      <c r="PK43" s="67">
        <f>VLOOKUP(LEFT(PK$11,4)*1,VOM!$G$6:$K$29,3,FALSE)</f>
        <v>0.95</v>
      </c>
      <c r="PL43" s="67">
        <f>VLOOKUP(LEFT(PL$11,4)*1,VOM!$G$6:$K$29,3,FALSE)</f>
        <v>0.95</v>
      </c>
      <c r="PM43" s="67">
        <f>VLOOKUP(LEFT(PM$11,4)*1,VOM!$G$6:$K$29,3,FALSE)</f>
        <v>0.95</v>
      </c>
      <c r="PN43" s="67">
        <f>VLOOKUP(LEFT(PN$11,4)*1,VOM!$G$6:$K$29,3,FALSE)</f>
        <v>0.95</v>
      </c>
      <c r="PO43" s="67">
        <f>VLOOKUP(LEFT(PO$11,4)*1,VOM!$G$6:$K$29,3,FALSE)</f>
        <v>0.95</v>
      </c>
      <c r="PP43" s="67">
        <f>VLOOKUP(LEFT(PP$11,4)*1,VOM!$G$6:$K$29,3,FALSE)</f>
        <v>0.95</v>
      </c>
      <c r="PQ43" s="67">
        <f>VLOOKUP(LEFT(PQ$11,4)*1,VOM!$G$6:$K$29,3,FALSE)</f>
        <v>0.95</v>
      </c>
      <c r="PR43" s="67">
        <f>VLOOKUP(LEFT(PR$11,4)*1,VOM!$G$6:$K$29,3,FALSE)</f>
        <v>0.97</v>
      </c>
      <c r="PS43" s="67">
        <f>VLOOKUP(LEFT(PS$11,4)*1,VOM!$G$6:$K$29,3,FALSE)</f>
        <v>0.97</v>
      </c>
      <c r="PT43" s="67">
        <f>VLOOKUP(LEFT(PT$11,4)*1,VOM!$G$6:$K$29,3,FALSE)</f>
        <v>0.97</v>
      </c>
      <c r="PU43" s="67">
        <f>VLOOKUP(LEFT(PU$11,4)*1,VOM!$G$6:$K$29,3,FALSE)</f>
        <v>0.97</v>
      </c>
      <c r="PV43" s="67">
        <f>VLOOKUP(LEFT(PV$11,4)*1,VOM!$G$6:$K$29,3,FALSE)</f>
        <v>0.97</v>
      </c>
      <c r="PW43" s="67">
        <f>VLOOKUP(LEFT(PW$11,4)*1,VOM!$G$6:$K$29,3,FALSE)</f>
        <v>0.97</v>
      </c>
      <c r="PX43" s="67">
        <f>VLOOKUP(LEFT(PX$11,4)*1,VOM!$G$6:$K$29,3,FALSE)</f>
        <v>0.97</v>
      </c>
      <c r="PY43" s="67">
        <f>VLOOKUP(LEFT(PY$11,4)*1,VOM!$G$6:$K$29,3,FALSE)</f>
        <v>0.97</v>
      </c>
      <c r="PZ43" s="67">
        <f>VLOOKUP(LEFT(PZ$11,4)*1,VOM!$G$6:$K$29,3,FALSE)</f>
        <v>0.97</v>
      </c>
      <c r="QA43" s="67">
        <f>VLOOKUP(LEFT(QA$11,4)*1,VOM!$G$6:$K$29,3,FALSE)</f>
        <v>0.97</v>
      </c>
      <c r="QB43" s="67">
        <f>VLOOKUP(LEFT(QB$11,4)*1,VOM!$G$6:$K$29,3,FALSE)</f>
        <v>0.97</v>
      </c>
      <c r="QC43" s="67">
        <f>VLOOKUP(LEFT(QC$11,4)*1,VOM!$G$6:$K$29,3,FALSE)</f>
        <v>0.97</v>
      </c>
      <c r="QD43" s="67">
        <f>VLOOKUP(LEFT(QD$11,4)*1,VOM!$G$6:$K$29,3,FALSE)</f>
        <v>0.99</v>
      </c>
      <c r="QE43" s="67">
        <f>VLOOKUP(LEFT(QE$11,4)*1,VOM!$G$6:$K$29,3,FALSE)</f>
        <v>0.99</v>
      </c>
      <c r="QF43" s="67">
        <f>VLOOKUP(LEFT(QF$11,4)*1,VOM!$G$6:$K$29,3,FALSE)</f>
        <v>0.99</v>
      </c>
      <c r="QG43" s="67">
        <f>VLOOKUP(LEFT(QG$11,4)*1,VOM!$G$6:$K$29,3,FALSE)</f>
        <v>0.99</v>
      </c>
      <c r="QH43" s="67">
        <f>VLOOKUP(LEFT(QH$11,4)*1,VOM!$G$6:$K$29,3,FALSE)</f>
        <v>0.99</v>
      </c>
      <c r="QI43" s="67">
        <f>VLOOKUP(LEFT(QI$11,4)*1,VOM!$G$6:$K$29,3,FALSE)</f>
        <v>0.99</v>
      </c>
      <c r="QJ43" s="67">
        <f>VLOOKUP(LEFT(QJ$11,4)*1,VOM!$G$6:$K$29,3,FALSE)</f>
        <v>0.99</v>
      </c>
      <c r="QK43" s="67">
        <f>VLOOKUP(LEFT(QK$11,4)*1,VOM!$G$6:$K$29,3,FALSE)</f>
        <v>0.99</v>
      </c>
      <c r="QL43" s="67">
        <f>VLOOKUP(LEFT(QL$11,4)*1,VOM!$G$6:$K$29,3,FALSE)</f>
        <v>0.99</v>
      </c>
      <c r="QM43" s="67">
        <f>VLOOKUP(LEFT(QM$11,4)*1,VOM!$G$6:$K$29,3,FALSE)</f>
        <v>0.99</v>
      </c>
      <c r="QN43" s="67">
        <f>VLOOKUP(LEFT(QN$11,4)*1,VOM!$G$6:$K$29,3,FALSE)</f>
        <v>0.99</v>
      </c>
      <c r="QO43" s="67">
        <f>VLOOKUP(LEFT(QO$11,4)*1,VOM!$G$6:$K$29,3,FALSE)</f>
        <v>0.99</v>
      </c>
      <c r="QP43" s="67">
        <f>VLOOKUP(LEFT(QP$11,4)*1,VOM!$G$6:$K$29,3,FALSE)</f>
        <v>1</v>
      </c>
      <c r="QQ43" s="67">
        <f>VLOOKUP(LEFT(QQ$11,4)*1,VOM!$G$6:$K$29,3,FALSE)</f>
        <v>1</v>
      </c>
      <c r="QR43" s="67">
        <f>VLOOKUP(LEFT(QR$11,4)*1,VOM!$G$6:$K$29,3,FALSE)</f>
        <v>1</v>
      </c>
      <c r="QS43" s="67">
        <f>VLOOKUP(LEFT(QS$11,4)*1,VOM!$G$6:$K$29,3,FALSE)</f>
        <v>1</v>
      </c>
      <c r="QT43" s="67">
        <f>VLOOKUP(LEFT(QT$11,4)*1,VOM!$G$6:$K$29,3,FALSE)</f>
        <v>1</v>
      </c>
      <c r="QU43" s="67">
        <f>VLOOKUP(LEFT(QU$11,4)*1,VOM!$G$6:$K$29,3,FALSE)</f>
        <v>1</v>
      </c>
      <c r="QV43" s="67">
        <f>VLOOKUP(LEFT(QV$11,4)*1,VOM!$G$6:$K$29,3,FALSE)</f>
        <v>1</v>
      </c>
      <c r="QW43" s="67">
        <f>VLOOKUP(LEFT(QW$11,4)*1,VOM!$G$6:$K$29,3,FALSE)</f>
        <v>1</v>
      </c>
      <c r="QX43" s="67">
        <f>VLOOKUP(LEFT(QX$11,4)*1,VOM!$G$6:$K$29,3,FALSE)</f>
        <v>1</v>
      </c>
      <c r="QY43" s="67">
        <f>VLOOKUP(LEFT(QY$11,4)*1,VOM!$G$6:$K$29,3,FALSE)</f>
        <v>1</v>
      </c>
      <c r="QZ43" s="67">
        <f>VLOOKUP(LEFT(QZ$11,4)*1,VOM!$G$6:$K$29,3,FALSE)</f>
        <v>1</v>
      </c>
      <c r="RA43" s="67">
        <f>VLOOKUP(LEFT(RA$11,4)*1,VOM!$G$6:$K$29,3,FALSE)</f>
        <v>1</v>
      </c>
      <c r="RB43" s="67">
        <f>VLOOKUP(LEFT(RB$11,4)*1,VOM!$G$6:$K$29,3,FALSE)</f>
        <v>1.03</v>
      </c>
      <c r="RC43" s="67">
        <f>VLOOKUP(LEFT(RC$11,4)*1,VOM!$G$6:$K$29,3,FALSE)</f>
        <v>1.03</v>
      </c>
      <c r="RD43" s="67">
        <f>VLOOKUP(LEFT(RD$11,4)*1,VOM!$G$6:$K$29,3,FALSE)</f>
        <v>1.03</v>
      </c>
      <c r="RE43" s="67">
        <f>VLOOKUP(LEFT(RE$11,4)*1,VOM!$G$6:$K$29,3,FALSE)</f>
        <v>1.03</v>
      </c>
      <c r="RF43" s="67">
        <f>VLOOKUP(LEFT(RF$11,4)*1,VOM!$G$6:$K$29,3,FALSE)</f>
        <v>1.03</v>
      </c>
      <c r="RG43" s="67">
        <f>VLOOKUP(LEFT(RG$11,4)*1,VOM!$G$6:$K$29,3,FALSE)</f>
        <v>1.03</v>
      </c>
      <c r="RH43" s="67">
        <f>VLOOKUP(LEFT(RH$11,4)*1,VOM!$G$6:$K$29,3,FALSE)</f>
        <v>1.03</v>
      </c>
      <c r="RI43" s="67">
        <f>VLOOKUP(LEFT(RI$11,4)*1,VOM!$G$6:$K$29,3,FALSE)</f>
        <v>1.03</v>
      </c>
      <c r="RJ43" s="67">
        <f>VLOOKUP(LEFT(RJ$11,4)*1,VOM!$G$6:$K$29,3,FALSE)</f>
        <v>1.03</v>
      </c>
      <c r="RK43" s="67">
        <f>VLOOKUP(LEFT(RK$11,4)*1,VOM!$G$6:$K$29,3,FALSE)</f>
        <v>1.03</v>
      </c>
      <c r="RL43" s="67">
        <f>VLOOKUP(LEFT(RL$11,4)*1,VOM!$G$6:$K$29,3,FALSE)</f>
        <v>1.03</v>
      </c>
      <c r="RM43" s="67">
        <f>VLOOKUP(LEFT(RM$11,4)*1,VOM!$G$6:$K$29,3,FALSE)</f>
        <v>1.03</v>
      </c>
      <c r="RN43" s="67">
        <f>VLOOKUP(LEFT(RN$11,4)*1,VOM!$G$6:$K$29,3,FALSE)</f>
        <v>1.05</v>
      </c>
      <c r="RO43" s="67">
        <f>VLOOKUP(LEFT(RO$11,4)*1,VOM!$G$6:$K$29,3,FALSE)</f>
        <v>1.05</v>
      </c>
      <c r="RP43" s="67">
        <f>VLOOKUP(LEFT(RP$11,4)*1,VOM!$G$6:$K$29,3,FALSE)</f>
        <v>1.05</v>
      </c>
      <c r="RQ43" s="67">
        <f>VLOOKUP(LEFT(RQ$11,4)*1,VOM!$G$6:$K$29,3,FALSE)</f>
        <v>1.05</v>
      </c>
      <c r="RR43" s="67">
        <f>VLOOKUP(LEFT(RR$11,4)*1,VOM!$G$6:$K$29,3,FALSE)</f>
        <v>1.05</v>
      </c>
      <c r="RS43" s="67">
        <f>VLOOKUP(LEFT(RS$11,4)*1,VOM!$G$6:$K$29,3,FALSE)</f>
        <v>1.05</v>
      </c>
      <c r="RT43" s="67">
        <f>VLOOKUP(LEFT(RT$11,4)*1,VOM!$G$6:$K$29,3,FALSE)</f>
        <v>1.05</v>
      </c>
      <c r="RU43" s="67">
        <f>VLOOKUP(LEFT(RU$11,4)*1,VOM!$G$6:$K$29,3,FALSE)</f>
        <v>1.05</v>
      </c>
      <c r="RV43" s="67">
        <f>VLOOKUP(LEFT(RV$11,4)*1,VOM!$G$6:$K$29,3,FALSE)</f>
        <v>1.05</v>
      </c>
      <c r="RW43" s="67">
        <f>VLOOKUP(LEFT(RW$11,4)*1,VOM!$G$6:$K$29,3,FALSE)</f>
        <v>1.05</v>
      </c>
      <c r="RX43" s="67">
        <f>VLOOKUP(LEFT(RX$11,4)*1,VOM!$G$6:$K$29,3,FALSE)</f>
        <v>1.05</v>
      </c>
      <c r="RY43" s="67">
        <f>VLOOKUP(LEFT(RY$11,4)*1,VOM!$G$6:$K$29,3,FALSE)</f>
        <v>1.05</v>
      </c>
      <c r="RZ43" s="67">
        <f>VLOOKUP(LEFT(RZ$11,4)*1,VOM!$G$6:$K$29,3,FALSE)</f>
        <v>1.07</v>
      </c>
      <c r="SA43" s="67">
        <f>VLOOKUP(LEFT(SA$11,4)*1,VOM!$G$6:$K$29,3,FALSE)</f>
        <v>1.07</v>
      </c>
      <c r="SB43" s="67">
        <f>VLOOKUP(LEFT(SB$11,4)*1,VOM!$G$6:$K$29,3,FALSE)</f>
        <v>1.07</v>
      </c>
      <c r="SC43" s="67">
        <f>VLOOKUP(LEFT(SC$11,4)*1,VOM!$G$6:$K$29,3,FALSE)</f>
        <v>1.07</v>
      </c>
      <c r="SD43" s="67">
        <f>VLOOKUP(LEFT(SD$11,4)*1,VOM!$G$6:$K$29,3,FALSE)</f>
        <v>1.07</v>
      </c>
      <c r="SE43" s="67">
        <f>VLOOKUP(LEFT(SE$11,4)*1,VOM!$G$6:$K$29,3,FALSE)</f>
        <v>1.07</v>
      </c>
      <c r="SF43" s="67">
        <f>VLOOKUP(LEFT(SF$11,4)*1,VOM!$G$6:$K$29,3,FALSE)</f>
        <v>1.07</v>
      </c>
      <c r="SG43" s="67">
        <f>VLOOKUP(LEFT(SG$11,4)*1,VOM!$G$6:$K$29,3,FALSE)</f>
        <v>1.07</v>
      </c>
      <c r="SH43" s="67">
        <f>VLOOKUP(LEFT(SH$11,4)*1,VOM!$G$6:$K$29,3,FALSE)</f>
        <v>1.07</v>
      </c>
      <c r="SI43" s="67">
        <f>VLOOKUP(LEFT(SI$11,4)*1,VOM!$G$6:$K$29,3,FALSE)</f>
        <v>1.07</v>
      </c>
      <c r="SJ43" s="67">
        <f>VLOOKUP(LEFT(SJ$11,4)*1,VOM!$G$6:$K$29,3,FALSE)</f>
        <v>1.07</v>
      </c>
      <c r="SK43" s="67">
        <f>VLOOKUP(LEFT(SK$11,4)*1,VOM!$G$6:$K$29,3,FALSE)</f>
        <v>1.07</v>
      </c>
      <c r="SL43" s="67">
        <f>VLOOKUP(LEFT(SL$11,4)*1,VOM!$G$6:$K$29,3,FALSE)</f>
        <v>1.0900000000000001</v>
      </c>
      <c r="SM43" s="67">
        <f>VLOOKUP(LEFT(SM$11,4)*1,VOM!$G$6:$K$29,3,FALSE)</f>
        <v>1.0900000000000001</v>
      </c>
      <c r="SN43" s="67">
        <f>VLOOKUP(LEFT(SN$11,4)*1,VOM!$G$6:$K$29,3,FALSE)</f>
        <v>1.0900000000000001</v>
      </c>
      <c r="SO43" s="67">
        <f>VLOOKUP(LEFT(SO$11,4)*1,VOM!$G$6:$K$29,3,FALSE)</f>
        <v>1.0900000000000001</v>
      </c>
      <c r="SP43" s="67">
        <f>VLOOKUP(LEFT(SP$11,4)*1,VOM!$G$6:$K$29,3,FALSE)</f>
        <v>1.0900000000000001</v>
      </c>
      <c r="SQ43" s="67">
        <f>VLOOKUP(LEFT(SQ$11,4)*1,VOM!$G$6:$K$29,3,FALSE)</f>
        <v>1.0900000000000001</v>
      </c>
      <c r="SR43" s="67">
        <f>VLOOKUP(LEFT(SR$11,4)*1,VOM!$G$6:$K$29,3,FALSE)</f>
        <v>1.0900000000000001</v>
      </c>
      <c r="SS43" s="67">
        <f>VLOOKUP(LEFT(SS$11,4)*1,VOM!$G$6:$K$29,3,FALSE)</f>
        <v>1.0900000000000001</v>
      </c>
      <c r="ST43" s="67">
        <f>VLOOKUP(LEFT(ST$11,4)*1,VOM!$G$6:$K$29,3,FALSE)</f>
        <v>1.0900000000000001</v>
      </c>
      <c r="SU43" s="67">
        <f>VLOOKUP(LEFT(SU$11,4)*1,VOM!$G$6:$K$29,3,FALSE)</f>
        <v>1.0900000000000001</v>
      </c>
      <c r="SV43" s="67">
        <f>VLOOKUP(LEFT(SV$11,4)*1,VOM!$G$6:$K$29,3,FALSE)</f>
        <v>1.0900000000000001</v>
      </c>
      <c r="SW43" s="67">
        <f>VLOOKUP(LEFT(SW$11,4)*1,VOM!$G$6:$K$29,3,FALSE)</f>
        <v>1.0900000000000001</v>
      </c>
      <c r="SX43" s="67">
        <f>VLOOKUP(LEFT(SX$11,4)*1,VOM!$G$6:$K$29,3,FALSE)</f>
        <v>1.1100000000000001</v>
      </c>
      <c r="SY43" s="67">
        <f>VLOOKUP(LEFT(SY$11,4)*1,VOM!$G$6:$K$29,3,FALSE)</f>
        <v>1.1100000000000001</v>
      </c>
      <c r="SZ43" s="67">
        <f>VLOOKUP(LEFT(SZ$11,4)*1,VOM!$G$6:$K$29,3,FALSE)</f>
        <v>1.1100000000000001</v>
      </c>
      <c r="TA43" s="67">
        <f>VLOOKUP(LEFT(TA$11,4)*1,VOM!$G$6:$K$29,3,FALSE)</f>
        <v>1.1100000000000001</v>
      </c>
      <c r="TB43" s="67">
        <f>VLOOKUP(LEFT(TB$11,4)*1,VOM!$G$6:$K$29,3,FALSE)</f>
        <v>1.1100000000000001</v>
      </c>
      <c r="TC43" s="67">
        <f>VLOOKUP(LEFT(TC$11,4)*1,VOM!$G$6:$K$29,3,FALSE)</f>
        <v>1.1100000000000001</v>
      </c>
      <c r="TD43" s="67">
        <f>VLOOKUP(LEFT(TD$11,4)*1,VOM!$G$6:$K$29,3,FALSE)</f>
        <v>1.1100000000000001</v>
      </c>
      <c r="TE43" s="67">
        <f>VLOOKUP(LEFT(TE$11,4)*1,VOM!$G$6:$K$29,3,FALSE)</f>
        <v>1.1100000000000001</v>
      </c>
      <c r="TF43" s="67">
        <f>VLOOKUP(LEFT(TF$11,4)*1,VOM!$G$6:$K$29,3,FALSE)</f>
        <v>1.1100000000000001</v>
      </c>
      <c r="TG43" s="67">
        <f>VLOOKUP(LEFT(TG$11,4)*1,VOM!$G$6:$K$29,3,FALSE)</f>
        <v>1.1100000000000001</v>
      </c>
      <c r="TH43" s="67">
        <f>VLOOKUP(LEFT(TH$11,4)*1,VOM!$G$6:$K$29,3,FALSE)</f>
        <v>1.1100000000000001</v>
      </c>
      <c r="TI43" s="67">
        <f>VLOOKUP(LEFT(TI$11,4)*1,VOM!$G$6:$K$29,3,FALSE)</f>
        <v>1.1100000000000001</v>
      </c>
      <c r="TJ43" s="67">
        <f>VLOOKUP(LEFT(TJ$11,4)*1,VOM!$G$6:$K$29,3,FALSE)</f>
        <v>1.1299999999999999</v>
      </c>
      <c r="TK43" s="67">
        <f>VLOOKUP(LEFT(TK$11,4)*1,VOM!$G$6:$K$29,3,FALSE)</f>
        <v>1.1299999999999999</v>
      </c>
      <c r="TL43" s="67">
        <f>VLOOKUP(LEFT(TL$11,4)*1,VOM!$G$6:$K$29,3,FALSE)</f>
        <v>1.1299999999999999</v>
      </c>
      <c r="TM43" s="67">
        <f>VLOOKUP(LEFT(TM$11,4)*1,VOM!$G$6:$K$29,3,FALSE)</f>
        <v>1.1299999999999999</v>
      </c>
      <c r="TN43" s="67">
        <f>VLOOKUP(LEFT(TN$11,4)*1,VOM!$G$6:$K$29,3,FALSE)</f>
        <v>1.1299999999999999</v>
      </c>
      <c r="TO43" s="67">
        <f>VLOOKUP(LEFT(TO$11,4)*1,VOM!$G$6:$K$29,3,FALSE)</f>
        <v>1.1299999999999999</v>
      </c>
      <c r="TP43" s="67">
        <f>VLOOKUP(LEFT(TP$11,4)*1,VOM!$G$6:$K$29,3,FALSE)</f>
        <v>1.1299999999999999</v>
      </c>
      <c r="TQ43" s="67">
        <f>VLOOKUP(LEFT(TQ$11,4)*1,VOM!$G$6:$K$29,3,FALSE)</f>
        <v>1.1299999999999999</v>
      </c>
      <c r="TR43" s="67">
        <f>VLOOKUP(LEFT(TR$11,4)*1,VOM!$G$6:$K$29,3,FALSE)</f>
        <v>1.1299999999999999</v>
      </c>
      <c r="TS43" s="67">
        <f>VLOOKUP(LEFT(TS$11,4)*1,VOM!$G$6:$K$29,3,FALSE)</f>
        <v>1.1299999999999999</v>
      </c>
      <c r="TT43" s="67">
        <f>VLOOKUP(LEFT(TT$11,4)*1,VOM!$G$6:$K$29,3,FALSE)</f>
        <v>1.1299999999999999</v>
      </c>
      <c r="TU43" s="67">
        <f>VLOOKUP(LEFT(TU$11,4)*1,VOM!$G$6:$K$29,3,FALSE)</f>
        <v>1.1299999999999999</v>
      </c>
      <c r="TV43" s="67">
        <f>VLOOKUP(LEFT(TV$11,4)*1,VOM!$G$6:$K$29,3,FALSE)</f>
        <v>1.1499999999999999</v>
      </c>
      <c r="TW43" s="67">
        <f>VLOOKUP(LEFT(TW$11,4)*1,VOM!$G$6:$K$29,3,FALSE)</f>
        <v>1.1499999999999999</v>
      </c>
      <c r="TX43" s="67">
        <f>VLOOKUP(LEFT(TX$11,4)*1,VOM!$G$6:$K$29,3,FALSE)</f>
        <v>1.1499999999999999</v>
      </c>
      <c r="TY43" s="67">
        <f>VLOOKUP(LEFT(TY$11,4)*1,VOM!$G$6:$K$29,3,FALSE)</f>
        <v>1.1499999999999999</v>
      </c>
      <c r="TZ43" s="67">
        <f>VLOOKUP(LEFT(TZ$11,4)*1,VOM!$G$6:$K$29,3,FALSE)</f>
        <v>1.1499999999999999</v>
      </c>
      <c r="UA43" s="67">
        <f>VLOOKUP(LEFT(UA$11,4)*1,VOM!$G$6:$K$29,3,FALSE)</f>
        <v>1.1499999999999999</v>
      </c>
      <c r="UB43" s="67">
        <f>VLOOKUP(LEFT(UB$11,4)*1,VOM!$G$6:$K$29,3,FALSE)</f>
        <v>1.1499999999999999</v>
      </c>
      <c r="UC43" s="67">
        <f>VLOOKUP(LEFT(UC$11,4)*1,VOM!$G$6:$K$29,3,FALSE)</f>
        <v>1.1499999999999999</v>
      </c>
      <c r="UD43" s="67">
        <f>VLOOKUP(LEFT(UD$11,4)*1,VOM!$G$6:$K$29,3,FALSE)</f>
        <v>1.1499999999999999</v>
      </c>
      <c r="UE43" s="67">
        <f>VLOOKUP(LEFT(UE$11,4)*1,VOM!$G$6:$K$29,3,FALSE)</f>
        <v>1.1499999999999999</v>
      </c>
      <c r="UF43" s="67">
        <f>VLOOKUP(LEFT(UF$11,4)*1,VOM!$G$6:$K$29,3,FALSE)</f>
        <v>1.1499999999999999</v>
      </c>
      <c r="UG43" s="67">
        <f>VLOOKUP(LEFT(UG$11,4)*1,VOM!$G$6:$K$29,3,FALSE)</f>
        <v>1.1499999999999999</v>
      </c>
      <c r="UH43" s="67">
        <f>VLOOKUP(LEFT(UH$11,4)*1,VOM!$G$6:$K$29,3,FALSE)</f>
        <v>1.18</v>
      </c>
      <c r="UI43" s="67">
        <f>VLOOKUP(LEFT(UI$11,4)*1,VOM!$G$6:$K$29,3,FALSE)</f>
        <v>1.18</v>
      </c>
      <c r="UJ43" s="67">
        <f>VLOOKUP(LEFT(UJ$11,4)*1,VOM!$G$6:$K$29,3,FALSE)</f>
        <v>1.18</v>
      </c>
      <c r="UK43" s="67">
        <f>VLOOKUP(LEFT(UK$11,4)*1,VOM!$G$6:$K$29,3,FALSE)</f>
        <v>1.18</v>
      </c>
      <c r="UL43" s="67">
        <f>VLOOKUP(LEFT(UL$11,4)*1,VOM!$G$6:$K$29,3,FALSE)</f>
        <v>1.18</v>
      </c>
      <c r="UM43" s="67">
        <f>VLOOKUP(LEFT(UM$11,4)*1,VOM!$G$6:$K$29,3,FALSE)</f>
        <v>1.18</v>
      </c>
      <c r="UN43" s="67">
        <f>VLOOKUP(LEFT(UN$11,4)*1,VOM!$G$6:$K$29,3,FALSE)</f>
        <v>1.18</v>
      </c>
      <c r="UO43" s="67">
        <f>VLOOKUP(LEFT(UO$11,4)*1,VOM!$G$6:$K$29,3,FALSE)</f>
        <v>1.18</v>
      </c>
      <c r="UP43" s="67">
        <f>VLOOKUP(LEFT(UP$11,4)*1,VOM!$G$6:$K$29,3,FALSE)</f>
        <v>1.18</v>
      </c>
      <c r="UQ43" s="67">
        <f>VLOOKUP(LEFT(UQ$11,4)*1,VOM!$G$6:$K$29,3,FALSE)</f>
        <v>1.18</v>
      </c>
      <c r="UR43" s="67">
        <f>VLOOKUP(LEFT(UR$11,4)*1,VOM!$G$6:$K$29,3,FALSE)</f>
        <v>1.18</v>
      </c>
      <c r="US43" s="67">
        <f>VLOOKUP(LEFT(US$11,4)*1,VOM!$G$6:$K$29,3,FALSE)</f>
        <v>1.18</v>
      </c>
      <c r="UT43" s="67">
        <f>VLOOKUP(LEFT(UT$11,4)*1,VOM!$G$6:$K$29,3,FALSE)</f>
        <v>1.2</v>
      </c>
      <c r="UU43" s="67">
        <f>VLOOKUP(LEFT(UU$11,4)*1,VOM!$G$6:$K$29,3,FALSE)</f>
        <v>1.2</v>
      </c>
      <c r="UV43" s="67">
        <f>VLOOKUP(LEFT(UV$11,4)*1,VOM!$G$6:$K$29,3,FALSE)</f>
        <v>1.2</v>
      </c>
      <c r="UW43" s="67">
        <f>VLOOKUP(LEFT(UW$11,4)*1,VOM!$G$6:$K$29,3,FALSE)</f>
        <v>1.2</v>
      </c>
      <c r="UX43" s="67">
        <f>VLOOKUP(LEFT(UX$11,4)*1,VOM!$G$6:$K$29,3,FALSE)</f>
        <v>1.2</v>
      </c>
      <c r="UY43" s="67">
        <f>VLOOKUP(LEFT(UY$11,4)*1,VOM!$G$6:$K$29,3,FALSE)</f>
        <v>1.2</v>
      </c>
      <c r="UZ43" s="67">
        <f>VLOOKUP(LEFT(UZ$11,4)*1,VOM!$G$6:$K$29,3,FALSE)</f>
        <v>1.2</v>
      </c>
      <c r="VA43" s="67">
        <f>VLOOKUP(LEFT(VA$11,4)*1,VOM!$G$6:$K$29,3,FALSE)</f>
        <v>1.2</v>
      </c>
      <c r="VB43" s="67">
        <f>VLOOKUP(LEFT(VB$11,4)*1,VOM!$G$6:$K$29,3,FALSE)</f>
        <v>1.2</v>
      </c>
      <c r="VC43" s="67">
        <f>VLOOKUP(LEFT(VC$11,4)*1,VOM!$G$6:$K$29,3,FALSE)</f>
        <v>1.2</v>
      </c>
      <c r="VD43" s="67">
        <f>VLOOKUP(LEFT(VD$11,4)*1,VOM!$G$6:$K$29,3,FALSE)</f>
        <v>1.2</v>
      </c>
      <c r="VE43" s="67">
        <f>VLOOKUP(LEFT(VE$11,4)*1,VOM!$G$6:$K$29,3,FALSE)</f>
        <v>1.2</v>
      </c>
      <c r="VF43" s="67">
        <f>VLOOKUP(LEFT(VF$11,4)*1,VOM!$G$6:$K$29,3,FALSE)</f>
        <v>1.23</v>
      </c>
      <c r="VG43" s="67">
        <f>VLOOKUP(LEFT(VG$11,4)*1,VOM!$G$6:$K$29,3,FALSE)</f>
        <v>1.23</v>
      </c>
      <c r="VH43" s="67">
        <f>VLOOKUP(LEFT(VH$11,4)*1,VOM!$G$6:$K$29,3,FALSE)</f>
        <v>1.23</v>
      </c>
      <c r="VI43" s="67">
        <f>VLOOKUP(LEFT(VI$11,4)*1,VOM!$G$6:$K$29,3,FALSE)</f>
        <v>1.23</v>
      </c>
      <c r="VJ43" s="67">
        <f>VLOOKUP(LEFT(VJ$11,4)*1,VOM!$G$6:$K$29,3,FALSE)</f>
        <v>1.23</v>
      </c>
      <c r="VK43" s="67">
        <f>VLOOKUP(LEFT(VK$11,4)*1,VOM!$G$6:$K$29,3,FALSE)</f>
        <v>1.23</v>
      </c>
      <c r="VL43" s="67">
        <f>VLOOKUP(LEFT(VL$11,4)*1,VOM!$G$6:$K$29,3,FALSE)</f>
        <v>1.23</v>
      </c>
      <c r="VM43" s="67">
        <f>VLOOKUP(LEFT(VM$11,4)*1,VOM!$G$6:$K$29,3,FALSE)</f>
        <v>1.23</v>
      </c>
      <c r="VN43" s="67">
        <f>VLOOKUP(LEFT(VN$11,4)*1,VOM!$G$6:$K$29,3,FALSE)</f>
        <v>1.23</v>
      </c>
      <c r="VO43" s="67">
        <f>VLOOKUP(LEFT(VO$11,4)*1,VOM!$G$6:$K$29,3,FALSE)</f>
        <v>1.23</v>
      </c>
      <c r="VP43" s="67">
        <f>VLOOKUP(LEFT(VP$11,4)*1,VOM!$G$6:$K$29,3,FALSE)</f>
        <v>1.23</v>
      </c>
      <c r="VQ43" s="67">
        <f>VLOOKUP(LEFT(VQ$11,4)*1,VOM!$G$6:$K$29,3,FALSE)</f>
        <v>1.23</v>
      </c>
      <c r="VR43" s="67">
        <f>VLOOKUP(LEFT(VR$11,4)*1,VOM!$G$6:$K$29,3,FALSE)</f>
        <v>1.25</v>
      </c>
      <c r="VS43" s="67">
        <f>VLOOKUP(LEFT(VS$11,4)*1,VOM!$G$6:$K$29,3,FALSE)</f>
        <v>1.25</v>
      </c>
      <c r="VT43" s="67">
        <f>VLOOKUP(LEFT(VT$11,4)*1,VOM!$G$6:$K$29,3,FALSE)</f>
        <v>1.25</v>
      </c>
      <c r="VU43" s="67">
        <f>VLOOKUP(LEFT(VU$11,4)*1,VOM!$G$6:$K$29,3,FALSE)</f>
        <v>1.25</v>
      </c>
      <c r="VV43" s="67">
        <f>VLOOKUP(LEFT(VV$11,4)*1,VOM!$G$6:$K$29,3,FALSE)</f>
        <v>1.25</v>
      </c>
      <c r="VW43" s="67">
        <f>VLOOKUP(LEFT(VW$11,4)*1,VOM!$G$6:$K$29,3,FALSE)</f>
        <v>1.25</v>
      </c>
      <c r="VX43" s="67">
        <f>VLOOKUP(LEFT(VX$11,4)*1,VOM!$G$6:$K$29,3,FALSE)</f>
        <v>1.25</v>
      </c>
      <c r="VY43" s="67">
        <f>VLOOKUP(LEFT(VY$11,4)*1,VOM!$G$6:$K$29,3,FALSE)</f>
        <v>1.25</v>
      </c>
      <c r="VZ43" s="67">
        <f>VLOOKUP(LEFT(VZ$11,4)*1,VOM!$G$6:$K$29,3,FALSE)</f>
        <v>1.25</v>
      </c>
      <c r="WA43" s="67">
        <f>VLOOKUP(LEFT(WA$11,4)*1,VOM!$G$6:$K$29,3,FALSE)</f>
        <v>1.25</v>
      </c>
      <c r="WB43" s="67">
        <f>VLOOKUP(LEFT(WB$11,4)*1,VOM!$G$6:$K$29,3,FALSE)</f>
        <v>1.25</v>
      </c>
      <c r="WC43" s="67">
        <f>VLOOKUP(LEFT(WC$11,4)*1,VOM!$G$6:$K$29,3,FALSE)</f>
        <v>1.25</v>
      </c>
      <c r="WD43" s="67">
        <f>VLOOKUP(LEFT(WD$11,4)*1,VOM!$G$6:$K$29,3,FALSE)</f>
        <v>1.27</v>
      </c>
      <c r="WE43" s="67">
        <f>VLOOKUP(LEFT(WE$11,4)*1,VOM!$G$6:$K$29,3,FALSE)</f>
        <v>1.27</v>
      </c>
      <c r="WF43" s="67">
        <f>VLOOKUP(LEFT(WF$11,4)*1,VOM!$G$6:$K$29,3,FALSE)</f>
        <v>1.27</v>
      </c>
      <c r="WG43" s="67">
        <f>VLOOKUP(LEFT(WG$11,4)*1,VOM!$G$6:$K$29,3,FALSE)</f>
        <v>1.27</v>
      </c>
      <c r="WH43" s="67">
        <f>VLOOKUP(LEFT(WH$11,4)*1,VOM!$G$6:$K$29,3,FALSE)</f>
        <v>1.27</v>
      </c>
      <c r="WI43" s="67">
        <f>VLOOKUP(LEFT(WI$11,4)*1,VOM!$G$6:$K$29,3,FALSE)</f>
        <v>1.27</v>
      </c>
      <c r="WJ43" s="67">
        <f>VLOOKUP(LEFT(WJ$11,4)*1,VOM!$G$6:$K$29,3,FALSE)</f>
        <v>1.27</v>
      </c>
      <c r="WK43" s="67">
        <f>VLOOKUP(LEFT(WK$11,4)*1,VOM!$G$6:$K$29,3,FALSE)</f>
        <v>1.27</v>
      </c>
      <c r="WL43" s="67">
        <f>VLOOKUP(LEFT(WL$11,4)*1,VOM!$G$6:$K$29,3,FALSE)</f>
        <v>1.27</v>
      </c>
      <c r="WM43" s="67">
        <f>VLOOKUP(LEFT(WM$11,4)*1,VOM!$G$6:$K$29,3,FALSE)</f>
        <v>1.27</v>
      </c>
      <c r="WN43" s="67">
        <f>VLOOKUP(LEFT(WN$11,4)*1,VOM!$G$6:$K$29,3,FALSE)</f>
        <v>1.27</v>
      </c>
      <c r="WO43" s="67">
        <f>VLOOKUP(LEFT(WO$11,4)*1,VOM!$G$6:$K$29,3,FALSE)</f>
        <v>1.27</v>
      </c>
      <c r="WP43" s="67">
        <f>VLOOKUP(LEFT(WP$11,4)*1,VOM!$G$6:$K$29,3,FALSE)</f>
        <v>1.3</v>
      </c>
      <c r="WQ43" s="67">
        <f>VLOOKUP(LEFT(WQ$11,4)*1,VOM!$G$6:$K$29,3,FALSE)</f>
        <v>1.3</v>
      </c>
      <c r="WR43" s="67">
        <f>VLOOKUP(LEFT(WR$11,4)*1,VOM!$G$6:$K$29,3,FALSE)</f>
        <v>1.3</v>
      </c>
      <c r="WS43" s="67">
        <f>VLOOKUP(LEFT(WS$11,4)*1,VOM!$G$6:$K$29,3,FALSE)</f>
        <v>1.3</v>
      </c>
      <c r="WT43" s="67">
        <f>VLOOKUP(LEFT(WT$11,4)*1,VOM!$G$6:$K$29,3,FALSE)</f>
        <v>1.3</v>
      </c>
      <c r="WU43" s="67">
        <f>VLOOKUP(LEFT(WU$11,4)*1,VOM!$G$6:$K$29,3,FALSE)</f>
        <v>1.3</v>
      </c>
      <c r="WV43" s="67">
        <f>VLOOKUP(LEFT(WV$11,4)*1,VOM!$G$6:$K$29,3,FALSE)</f>
        <v>1.3</v>
      </c>
      <c r="WW43" s="67">
        <f>VLOOKUP(LEFT(WW$11,4)*1,VOM!$G$6:$K$29,3,FALSE)</f>
        <v>1.3</v>
      </c>
      <c r="WX43" s="67">
        <f>VLOOKUP(LEFT(WX$11,4)*1,VOM!$G$6:$K$29,3,FALSE)</f>
        <v>1.3</v>
      </c>
      <c r="WY43" s="67">
        <f>VLOOKUP(LEFT(WY$11,4)*1,VOM!$G$6:$K$29,3,FALSE)</f>
        <v>1.3</v>
      </c>
      <c r="WZ43" s="67">
        <f>VLOOKUP(LEFT(WZ$11,4)*1,VOM!$G$6:$K$29,3,FALSE)</f>
        <v>1.3</v>
      </c>
      <c r="XA43" s="67">
        <f>VLOOKUP(LEFT(XA$11,4)*1,VOM!$G$6:$K$29,3,FALSE)</f>
        <v>1.3</v>
      </c>
      <c r="XB43" s="67">
        <f>VLOOKUP(LEFT(XB$11,4)*1,VOM!$G$6:$K$29,3,FALSE)</f>
        <v>1.32</v>
      </c>
      <c r="XC43" s="67">
        <f>VLOOKUP(LEFT(XC$11,4)*1,VOM!$G$6:$K$29,3,FALSE)</f>
        <v>1.32</v>
      </c>
      <c r="XD43" s="67">
        <f>VLOOKUP(LEFT(XD$11,4)*1,VOM!$G$6:$K$29,3,FALSE)</f>
        <v>1.32</v>
      </c>
      <c r="XE43" s="67">
        <f>VLOOKUP(LEFT(XE$11,4)*1,VOM!$G$6:$K$29,3,FALSE)</f>
        <v>1.32</v>
      </c>
      <c r="XF43" s="67">
        <f>VLOOKUP(LEFT(XF$11,4)*1,VOM!$G$6:$K$29,3,FALSE)</f>
        <v>1.32</v>
      </c>
      <c r="XG43" s="67">
        <f>VLOOKUP(LEFT(XG$11,4)*1,VOM!$G$6:$K$29,3,FALSE)</f>
        <v>1.32</v>
      </c>
      <c r="XH43" s="67">
        <f>VLOOKUP(LEFT(XH$11,4)*1,VOM!$G$6:$K$29,3,FALSE)</f>
        <v>1.32</v>
      </c>
      <c r="XI43" s="67">
        <f>VLOOKUP(LEFT(XI$11,4)*1,VOM!$G$6:$K$29,3,FALSE)</f>
        <v>1.32</v>
      </c>
      <c r="XJ43" s="67">
        <f>VLOOKUP(LEFT(XJ$11,4)*1,VOM!$G$6:$K$29,3,FALSE)</f>
        <v>1.32</v>
      </c>
      <c r="XK43" s="67">
        <f>VLOOKUP(LEFT(XK$11,4)*1,VOM!$G$6:$K$29,3,FALSE)</f>
        <v>1.32</v>
      </c>
      <c r="XL43" s="67">
        <f>VLOOKUP(LEFT(XL$11,4)*1,VOM!$G$6:$K$29,3,FALSE)</f>
        <v>1.32</v>
      </c>
      <c r="XM43" s="67">
        <f>VLOOKUP(LEFT(XM$11,4)*1,VOM!$G$6:$K$29,3,FALSE)</f>
        <v>1.32</v>
      </c>
    </row>
    <row r="44" spans="1:721" s="96" customFormat="1" x14ac:dyDescent="0.3">
      <c r="A44" s="96" t="s">
        <v>355</v>
      </c>
      <c r="AL44" s="67">
        <f>VLOOKUP(LEFT(AL$11,4)*1,VOM!$G$6:$K$29,4,FALSE)</f>
        <v>1.2614576328529639</v>
      </c>
      <c r="AM44" s="67">
        <f>VLOOKUP(LEFT(AM$11,4)*1,VOM!$G$6:$K$29,4,FALSE)</f>
        <v>1.2614576328529639</v>
      </c>
      <c r="AN44" s="67">
        <f>VLOOKUP(LEFT(AN$11,4)*1,VOM!$G$6:$K$29,4,FALSE)</f>
        <v>1.2614576328529639</v>
      </c>
      <c r="AO44" s="67">
        <f>VLOOKUP(LEFT(AO$11,4)*1,VOM!$G$6:$K$29,4,FALSE)</f>
        <v>1.2614576328529639</v>
      </c>
      <c r="AP44" s="67">
        <f>VLOOKUP(LEFT(AP$11,4)*1,VOM!$G$6:$K$29,4,FALSE)</f>
        <v>1.2614576328529639</v>
      </c>
      <c r="AQ44" s="67">
        <f>VLOOKUP(LEFT(AQ$11,4)*1,VOM!$G$6:$K$29,4,FALSE)</f>
        <v>1.2614576328529639</v>
      </c>
      <c r="AR44" s="67">
        <f>VLOOKUP(LEFT(AR$11,4)*1,VOM!$G$6:$K$29,4,FALSE)</f>
        <v>1.2614576328529639</v>
      </c>
      <c r="AS44" s="67">
        <f>VLOOKUP(LEFT(AS$11,4)*1,VOM!$G$6:$K$29,4,FALSE)</f>
        <v>1.2614576328529639</v>
      </c>
      <c r="AT44" s="67">
        <f>VLOOKUP(LEFT(AT$11,4)*1,VOM!$G$6:$K$29,4,FALSE)</f>
        <v>1.2614576328529639</v>
      </c>
      <c r="AU44" s="67">
        <f>VLOOKUP(LEFT(AU$11,4)*1,VOM!$G$6:$K$29,4,FALSE)</f>
        <v>1.2614576328529639</v>
      </c>
      <c r="AV44" s="67">
        <f>VLOOKUP(LEFT(AV$11,4)*1,VOM!$G$6:$K$29,4,FALSE)</f>
        <v>1.2614576328529639</v>
      </c>
      <c r="AW44" s="67">
        <f>VLOOKUP(LEFT(AW$11,4)*1,VOM!$G$6:$K$29,4,FALSE)</f>
        <v>1.2614576328529639</v>
      </c>
      <c r="AX44" s="67">
        <f>VLOOKUP(LEFT(AX$11,4)*1,VOM!$G$6:$K$29,4,FALSE)</f>
        <v>1.2903498409408911</v>
      </c>
      <c r="AY44" s="67">
        <f>VLOOKUP(LEFT(AY$11,4)*1,VOM!$G$6:$K$29,4,FALSE)</f>
        <v>1.2903498409408911</v>
      </c>
      <c r="AZ44" s="67">
        <f>VLOOKUP(LEFT(AZ$11,4)*1,VOM!$G$6:$K$29,4,FALSE)</f>
        <v>1.2903498409408911</v>
      </c>
      <c r="BA44" s="67">
        <f>VLOOKUP(LEFT(BA$11,4)*1,VOM!$G$6:$K$29,4,FALSE)</f>
        <v>1.2903498409408911</v>
      </c>
      <c r="BB44" s="67">
        <f>VLOOKUP(LEFT(BB$11,4)*1,VOM!$G$6:$K$29,4,FALSE)</f>
        <v>1.2903498409408911</v>
      </c>
      <c r="BC44" s="67">
        <f>VLOOKUP(LEFT(BC$11,4)*1,VOM!$G$6:$K$29,4,FALSE)</f>
        <v>1.2903498409408911</v>
      </c>
      <c r="BD44" s="67">
        <f>VLOOKUP(LEFT(BD$11,4)*1,VOM!$G$6:$K$29,4,FALSE)</f>
        <v>1.2903498409408911</v>
      </c>
      <c r="BE44" s="67">
        <f>VLOOKUP(LEFT(BE$11,4)*1,VOM!$G$6:$K$29,4,FALSE)</f>
        <v>1.2903498409408911</v>
      </c>
      <c r="BF44" s="67">
        <f>VLOOKUP(LEFT(BF$11,4)*1,VOM!$G$6:$K$29,4,FALSE)</f>
        <v>1.2903498409408911</v>
      </c>
      <c r="BG44" s="67">
        <f>VLOOKUP(LEFT(BG$11,4)*1,VOM!$G$6:$K$29,4,FALSE)</f>
        <v>1.2903498409408911</v>
      </c>
      <c r="BH44" s="67">
        <f>VLOOKUP(LEFT(BH$11,4)*1,VOM!$G$6:$K$29,4,FALSE)</f>
        <v>1.2903498409408911</v>
      </c>
      <c r="BI44" s="67">
        <f>VLOOKUP(LEFT(BI$11,4)*1,VOM!$G$6:$K$29,4,FALSE)</f>
        <v>1.2903498409408911</v>
      </c>
      <c r="BJ44" s="67">
        <f>VLOOKUP(LEFT(BJ$11,4)*1,VOM!$G$6:$K$29,4,FALSE)</f>
        <v>1.3943700254325431</v>
      </c>
      <c r="BK44" s="67">
        <f>VLOOKUP(LEFT(BK$11,4)*1,VOM!$G$6:$K$29,4,FALSE)</f>
        <v>1.3943700254325431</v>
      </c>
      <c r="BL44" s="67">
        <f>VLOOKUP(LEFT(BL$11,4)*1,VOM!$G$6:$K$29,4,FALSE)</f>
        <v>1.3943700254325431</v>
      </c>
      <c r="BM44" s="67">
        <f>VLOOKUP(LEFT(BM$11,4)*1,VOM!$G$6:$K$29,4,FALSE)</f>
        <v>1.3943700254325431</v>
      </c>
      <c r="BN44" s="67">
        <f>VLOOKUP(LEFT(BN$11,4)*1,VOM!$G$6:$K$29,4,FALSE)</f>
        <v>1.3943700254325431</v>
      </c>
      <c r="BO44" s="67">
        <f>VLOOKUP(LEFT(BO$11,4)*1,VOM!$G$6:$K$29,4,FALSE)</f>
        <v>1.3943700254325431</v>
      </c>
      <c r="BP44" s="67">
        <f>VLOOKUP(LEFT(BP$11,4)*1,VOM!$G$6:$K$29,4,FALSE)</f>
        <v>1.3943700254325431</v>
      </c>
      <c r="BQ44" s="67">
        <f>VLOOKUP(LEFT(BQ$11,4)*1,VOM!$G$6:$K$29,4,FALSE)</f>
        <v>1.3943700254325431</v>
      </c>
      <c r="BR44" s="67">
        <f>VLOOKUP(LEFT(BR$11,4)*1,VOM!$G$6:$K$29,4,FALSE)</f>
        <v>1.3943700254325431</v>
      </c>
      <c r="BS44" s="67">
        <f>VLOOKUP(LEFT(BS$11,4)*1,VOM!$G$6:$K$29,4,FALSE)</f>
        <v>1.3943700254325431</v>
      </c>
      <c r="BT44" s="67">
        <f>VLOOKUP(LEFT(BT$11,4)*1,VOM!$G$6:$K$29,4,FALSE)</f>
        <v>1.3943700254325431</v>
      </c>
      <c r="BU44" s="67">
        <f>VLOOKUP(LEFT(BU$11,4)*1,VOM!$G$6:$K$29,4,FALSE)</f>
        <v>1.3943700254325431</v>
      </c>
      <c r="BV44" s="67">
        <f>VLOOKUP(LEFT(BV$11,4)*1,VOM!$G$6:$K$29,4,FALSE)</f>
        <v>1.472184200480863</v>
      </c>
      <c r="BW44" s="67">
        <f>VLOOKUP(LEFT(BW$11,4)*1,VOM!$G$6:$K$29,4,FALSE)</f>
        <v>1.472184200480863</v>
      </c>
      <c r="BX44" s="67">
        <f>VLOOKUP(LEFT(BX$11,4)*1,VOM!$G$6:$K$29,4,FALSE)</f>
        <v>1.472184200480863</v>
      </c>
      <c r="BY44" s="67">
        <f>VLOOKUP(LEFT(BY$11,4)*1,VOM!$G$6:$K$29,4,FALSE)</f>
        <v>1.472184200480863</v>
      </c>
      <c r="BZ44" s="67">
        <f>VLOOKUP(LEFT(BZ$11,4)*1,VOM!$G$6:$K$29,4,FALSE)</f>
        <v>1.472184200480863</v>
      </c>
      <c r="CA44" s="67">
        <f>VLOOKUP(LEFT(CA$11,4)*1,VOM!$G$6:$K$29,4,FALSE)</f>
        <v>1.472184200480863</v>
      </c>
      <c r="CB44" s="67">
        <f>VLOOKUP(LEFT(CB$11,4)*1,VOM!$G$6:$K$29,4,FALSE)</f>
        <v>1.472184200480863</v>
      </c>
      <c r="CC44" s="67">
        <f>VLOOKUP(LEFT(CC$11,4)*1,VOM!$G$6:$K$29,4,FALSE)</f>
        <v>1.472184200480863</v>
      </c>
      <c r="CD44" s="67">
        <f>VLOOKUP(LEFT(CD$11,4)*1,VOM!$G$6:$K$29,4,FALSE)</f>
        <v>1.472184200480863</v>
      </c>
      <c r="CE44" s="67">
        <f>VLOOKUP(LEFT(CE$11,4)*1,VOM!$G$6:$K$29,4,FALSE)</f>
        <v>1.472184200480863</v>
      </c>
      <c r="CF44" s="67">
        <f>VLOOKUP(LEFT(CF$11,4)*1,VOM!$G$6:$K$29,4,FALSE)</f>
        <v>1.472184200480863</v>
      </c>
      <c r="CG44" s="67">
        <f>VLOOKUP(LEFT(CG$11,4)*1,VOM!$G$6:$K$29,4,FALSE)</f>
        <v>1.472184200480863</v>
      </c>
      <c r="CH44" s="67">
        <f>VLOOKUP(LEFT(CH$11,4)*1,VOM!$G$6:$K$29,4,FALSE)</f>
        <v>1.5551333842570925</v>
      </c>
      <c r="CI44" s="67">
        <f>VLOOKUP(LEFT(CI$11,4)*1,VOM!$G$6:$K$29,4,FALSE)</f>
        <v>1.5551333842570925</v>
      </c>
      <c r="CJ44" s="67">
        <f>VLOOKUP(LEFT(CJ$11,4)*1,VOM!$G$6:$K$29,4,FALSE)</f>
        <v>1.5551333842570925</v>
      </c>
      <c r="CK44" s="67">
        <f>VLOOKUP(LEFT(CK$11,4)*1,VOM!$G$6:$K$29,4,FALSE)</f>
        <v>1.5551333842570925</v>
      </c>
      <c r="CL44" s="67">
        <f>VLOOKUP(LEFT(CL$11,4)*1,VOM!$G$6:$K$29,4,FALSE)</f>
        <v>1.5551333842570925</v>
      </c>
      <c r="CM44" s="67">
        <f>VLOOKUP(LEFT(CM$11,4)*1,VOM!$G$6:$K$29,4,FALSE)</f>
        <v>1.5551333842570925</v>
      </c>
      <c r="CN44" s="67">
        <f>VLOOKUP(LEFT(CN$11,4)*1,VOM!$G$6:$K$29,4,FALSE)</f>
        <v>1.5551333842570925</v>
      </c>
      <c r="CO44" s="67">
        <f>VLOOKUP(LEFT(CO$11,4)*1,VOM!$G$6:$K$29,4,FALSE)</f>
        <v>1.5551333842570925</v>
      </c>
      <c r="CP44" s="67">
        <f>VLOOKUP(LEFT(CP$11,4)*1,VOM!$G$6:$K$29,4,FALSE)</f>
        <v>1.5551333842570925</v>
      </c>
      <c r="CQ44" s="67">
        <f>VLOOKUP(LEFT(CQ$11,4)*1,VOM!$G$6:$K$29,4,FALSE)</f>
        <v>1.5551333842570925</v>
      </c>
      <c r="CR44" s="67">
        <f>VLOOKUP(LEFT(CR$11,4)*1,VOM!$G$6:$K$29,4,FALSE)</f>
        <v>1.5551333842570925</v>
      </c>
      <c r="CS44" s="67">
        <f>VLOOKUP(LEFT(CS$11,4)*1,VOM!$G$6:$K$29,4,FALSE)</f>
        <v>1.5551333842570925</v>
      </c>
      <c r="CT44" s="67">
        <f>VLOOKUP(LEFT(CT$11,4)*1,VOM!$G$6:$K$29,4,FALSE)</f>
        <v>1.6321909757058537</v>
      </c>
      <c r="CU44" s="67">
        <f>VLOOKUP(LEFT(CU$11,4)*1,VOM!$G$6:$K$29,4,FALSE)</f>
        <v>1.6321909757058537</v>
      </c>
      <c r="CV44" s="67">
        <f>VLOOKUP(LEFT(CV$11,4)*1,VOM!$G$6:$K$29,4,FALSE)</f>
        <v>1.6321909757058537</v>
      </c>
      <c r="CW44" s="67">
        <f>VLOOKUP(LEFT(CW$11,4)*1,VOM!$G$6:$K$29,4,FALSE)</f>
        <v>1.6321909757058537</v>
      </c>
      <c r="CX44" s="67">
        <f>VLOOKUP(LEFT(CX$11,4)*1,VOM!$G$6:$K$29,4,FALSE)</f>
        <v>1.6321909757058537</v>
      </c>
      <c r="CY44" s="67">
        <f>VLOOKUP(LEFT(CY$11,4)*1,VOM!$G$6:$K$29,4,FALSE)</f>
        <v>1.6321909757058537</v>
      </c>
      <c r="CZ44" s="67">
        <f>VLOOKUP(LEFT(CZ$11,4)*1,VOM!$G$6:$K$29,4,FALSE)</f>
        <v>1.6321909757058537</v>
      </c>
      <c r="DA44" s="67">
        <f>VLOOKUP(LEFT(DA$11,4)*1,VOM!$G$6:$K$29,4,FALSE)</f>
        <v>1.6321909757058537</v>
      </c>
      <c r="DB44" s="67">
        <f>VLOOKUP(LEFT(DB$11,4)*1,VOM!$G$6:$K$29,4,FALSE)</f>
        <v>1.6321909757058537</v>
      </c>
      <c r="DC44" s="67">
        <f>VLOOKUP(LEFT(DC$11,4)*1,VOM!$G$6:$K$29,4,FALSE)</f>
        <v>1.6321909757058537</v>
      </c>
      <c r="DD44" s="67">
        <f>VLOOKUP(LEFT(DD$11,4)*1,VOM!$G$6:$K$29,4,FALSE)</f>
        <v>1.6321909757058537</v>
      </c>
      <c r="DE44" s="67">
        <f>VLOOKUP(LEFT(DE$11,4)*1,VOM!$G$6:$K$29,4,FALSE)</f>
        <v>1.6321909757058537</v>
      </c>
      <c r="DF44" s="67">
        <f>VLOOKUP(LEFT(DF$11,4)*1,VOM!$G$6:$K$29,4,FALSE)</f>
        <v>1.7089644831752726</v>
      </c>
      <c r="DG44" s="67">
        <f>VLOOKUP(LEFT(DG$11,4)*1,VOM!$G$6:$K$29,4,FALSE)</f>
        <v>1.7089644831752726</v>
      </c>
      <c r="DH44" s="67">
        <f>VLOOKUP(LEFT(DH$11,4)*1,VOM!$G$6:$K$29,4,FALSE)</f>
        <v>1.7089644831752726</v>
      </c>
      <c r="DI44" s="67">
        <f>VLOOKUP(LEFT(DI$11,4)*1,VOM!$G$6:$K$29,4,FALSE)</f>
        <v>1.7089644831752726</v>
      </c>
      <c r="DJ44" s="67">
        <f>VLOOKUP(LEFT(DJ$11,4)*1,VOM!$G$6:$K$29,4,FALSE)</f>
        <v>1.7089644831752726</v>
      </c>
      <c r="DK44" s="67">
        <f>VLOOKUP(LEFT(DK$11,4)*1,VOM!$G$6:$K$29,4,FALSE)</f>
        <v>1.7089644831752726</v>
      </c>
      <c r="DL44" s="67">
        <f>VLOOKUP(LEFT(DL$11,4)*1,VOM!$G$6:$K$29,4,FALSE)</f>
        <v>1.7089644831752726</v>
      </c>
      <c r="DM44" s="67">
        <f>VLOOKUP(LEFT(DM$11,4)*1,VOM!$G$6:$K$29,4,FALSE)</f>
        <v>1.7089644831752726</v>
      </c>
      <c r="DN44" s="67">
        <f>VLOOKUP(LEFT(DN$11,4)*1,VOM!$G$6:$K$29,4,FALSE)</f>
        <v>1.7089644831752726</v>
      </c>
      <c r="DO44" s="67">
        <f>VLOOKUP(LEFT(DO$11,4)*1,VOM!$G$6:$K$29,4,FALSE)</f>
        <v>1.7089644831752726</v>
      </c>
      <c r="DP44" s="67">
        <f>VLOOKUP(LEFT(DP$11,4)*1,VOM!$G$6:$K$29,4,FALSE)</f>
        <v>1.7089644831752726</v>
      </c>
      <c r="DQ44" s="67">
        <f>VLOOKUP(LEFT(DQ$11,4)*1,VOM!$G$6:$K$29,4,FALSE)</f>
        <v>1.7089644831752726</v>
      </c>
      <c r="DR44" s="67">
        <f>VLOOKUP(LEFT(DR$11,4)*1,VOM!$G$6:$K$29,4,FALSE)</f>
        <v>1.7866959902006547</v>
      </c>
      <c r="DS44" s="67">
        <f>VLOOKUP(LEFT(DS$11,4)*1,VOM!$G$6:$K$29,4,FALSE)</f>
        <v>1.7866959902006547</v>
      </c>
      <c r="DT44" s="67">
        <f>VLOOKUP(LEFT(DT$11,4)*1,VOM!$G$6:$K$29,4,FALSE)</f>
        <v>1.7866959902006547</v>
      </c>
      <c r="DU44" s="67">
        <f>VLOOKUP(LEFT(DU$11,4)*1,VOM!$G$6:$K$29,4,FALSE)</f>
        <v>1.7866959902006547</v>
      </c>
      <c r="DV44" s="67">
        <f>VLOOKUP(LEFT(DV$11,4)*1,VOM!$G$6:$K$29,4,FALSE)</f>
        <v>1.7866959902006547</v>
      </c>
      <c r="DW44" s="67">
        <f>VLOOKUP(LEFT(DW$11,4)*1,VOM!$G$6:$K$29,4,FALSE)</f>
        <v>1.7866959902006547</v>
      </c>
      <c r="DX44" s="67">
        <f>VLOOKUP(LEFT(DX$11,4)*1,VOM!$G$6:$K$29,4,FALSE)</f>
        <v>1.7866959902006547</v>
      </c>
      <c r="DY44" s="67">
        <f>VLOOKUP(LEFT(DY$11,4)*1,VOM!$G$6:$K$29,4,FALSE)</f>
        <v>1.7866959902006547</v>
      </c>
      <c r="DZ44" s="67">
        <f>VLOOKUP(LEFT(DZ$11,4)*1,VOM!$G$6:$K$29,4,FALSE)</f>
        <v>1.7866959902006547</v>
      </c>
      <c r="EA44" s="67">
        <f>VLOOKUP(LEFT(EA$11,4)*1,VOM!$G$6:$K$29,4,FALSE)</f>
        <v>1.7866959902006547</v>
      </c>
      <c r="EB44" s="67">
        <f>VLOOKUP(LEFT(EB$11,4)*1,VOM!$G$6:$K$29,4,FALSE)</f>
        <v>1.7866959902006547</v>
      </c>
      <c r="EC44" s="67">
        <f>VLOOKUP(LEFT(EC$11,4)*1,VOM!$G$6:$K$29,4,FALSE)</f>
        <v>1.7866959902006547</v>
      </c>
      <c r="ED44" s="67">
        <f>VLOOKUP(LEFT(ED$11,4)*1,VOM!$G$6:$K$29,4,FALSE)</f>
        <v>1.8142004847119944</v>
      </c>
      <c r="EE44" s="67">
        <f>VLOOKUP(LEFT(EE$11,4)*1,VOM!$G$6:$K$29,4,FALSE)</f>
        <v>1.8142004847119944</v>
      </c>
      <c r="EF44" s="67">
        <f>VLOOKUP(LEFT(EF$11,4)*1,VOM!$G$6:$K$29,4,FALSE)</f>
        <v>1.8142004847119944</v>
      </c>
      <c r="EG44" s="67">
        <f>VLOOKUP(LEFT(EG$11,4)*1,VOM!$G$6:$K$29,4,FALSE)</f>
        <v>1.8142004847119944</v>
      </c>
      <c r="EH44" s="67">
        <f>VLOOKUP(LEFT(EH$11,4)*1,VOM!$G$6:$K$29,4,FALSE)</f>
        <v>1.8142004847119944</v>
      </c>
      <c r="EI44" s="67">
        <f>VLOOKUP(LEFT(EI$11,4)*1,VOM!$G$6:$K$29,4,FALSE)</f>
        <v>1.8142004847119944</v>
      </c>
      <c r="EJ44" s="67">
        <f>VLOOKUP(LEFT(EJ$11,4)*1,VOM!$G$6:$K$29,4,FALSE)</f>
        <v>1.8142004847119944</v>
      </c>
      <c r="EK44" s="67">
        <f>VLOOKUP(LEFT(EK$11,4)*1,VOM!$G$6:$K$29,4,FALSE)</f>
        <v>1.8142004847119944</v>
      </c>
      <c r="EL44" s="67">
        <f>VLOOKUP(LEFT(EL$11,4)*1,VOM!$G$6:$K$29,4,FALSE)</f>
        <v>1.8142004847119944</v>
      </c>
      <c r="EM44" s="67">
        <f>VLOOKUP(LEFT(EM$11,4)*1,VOM!$G$6:$K$29,4,FALSE)</f>
        <v>1.8142004847119944</v>
      </c>
      <c r="EN44" s="67">
        <f>VLOOKUP(LEFT(EN$11,4)*1,VOM!$G$6:$K$29,4,FALSE)</f>
        <v>1.8142004847119944</v>
      </c>
      <c r="EO44" s="67">
        <f>VLOOKUP(LEFT(EO$11,4)*1,VOM!$G$6:$K$29,4,FALSE)</f>
        <v>1.8142004847119944</v>
      </c>
      <c r="EP44" s="67">
        <f>VLOOKUP(LEFT(EP$11,4)*1,VOM!$G$6:$K$29,4,FALSE)</f>
        <v>1.836029999577903</v>
      </c>
      <c r="EQ44" s="67">
        <f>VLOOKUP(LEFT(EQ$11,4)*1,VOM!$G$6:$K$29,4,FALSE)</f>
        <v>1.836029999577903</v>
      </c>
      <c r="ER44" s="67">
        <f>VLOOKUP(LEFT(ER$11,4)*1,VOM!$G$6:$K$29,4,FALSE)</f>
        <v>1.836029999577903</v>
      </c>
      <c r="ES44" s="67">
        <f>VLOOKUP(LEFT(ES$11,4)*1,VOM!$G$6:$K$29,4,FALSE)</f>
        <v>1.836029999577903</v>
      </c>
      <c r="ET44" s="67">
        <f>VLOOKUP(LEFT(ET$11,4)*1,VOM!$G$6:$K$29,4,FALSE)</f>
        <v>1.836029999577903</v>
      </c>
      <c r="EU44" s="67">
        <f>VLOOKUP(LEFT(EU$11,4)*1,VOM!$G$6:$K$29,4,FALSE)</f>
        <v>1.836029999577903</v>
      </c>
      <c r="EV44" s="67">
        <f>VLOOKUP(LEFT(EV$11,4)*1,VOM!$G$6:$K$29,4,FALSE)</f>
        <v>1.836029999577903</v>
      </c>
      <c r="EW44" s="67">
        <f>VLOOKUP(LEFT(EW$11,4)*1,VOM!$G$6:$K$29,4,FALSE)</f>
        <v>1.836029999577903</v>
      </c>
      <c r="EX44" s="67">
        <f>VLOOKUP(LEFT(EX$11,4)*1,VOM!$G$6:$K$29,4,FALSE)</f>
        <v>1.836029999577903</v>
      </c>
      <c r="EY44" s="67">
        <f>VLOOKUP(LEFT(EY$11,4)*1,VOM!$G$6:$K$29,4,FALSE)</f>
        <v>1.836029999577903</v>
      </c>
      <c r="EZ44" s="67">
        <f>VLOOKUP(LEFT(EZ$11,4)*1,VOM!$G$6:$K$29,4,FALSE)</f>
        <v>1.836029999577903</v>
      </c>
      <c r="FA44" s="67">
        <f>VLOOKUP(LEFT(FA$11,4)*1,VOM!$G$6:$K$29,4,FALSE)</f>
        <v>1.836029999577903</v>
      </c>
      <c r="FB44" s="67">
        <f>VLOOKUP(LEFT(FB$11,4)*1,VOM!$G$6:$K$29,4,FALSE)</f>
        <v>1.8605490122109261</v>
      </c>
      <c r="FC44" s="67">
        <f>VLOOKUP(LEFT(FC$11,4)*1,VOM!$G$6:$K$29,4,FALSE)</f>
        <v>1.8605490122109261</v>
      </c>
      <c r="FD44" s="67">
        <f>VLOOKUP(LEFT(FD$11,4)*1,VOM!$G$6:$K$29,4,FALSE)</f>
        <v>1.8605490122109261</v>
      </c>
      <c r="FE44" s="67">
        <f>VLOOKUP(LEFT(FE$11,4)*1,VOM!$G$6:$K$29,4,FALSE)</f>
        <v>1.8605490122109261</v>
      </c>
      <c r="FF44" s="67">
        <f>VLOOKUP(LEFT(FF$11,4)*1,VOM!$G$6:$K$29,4,FALSE)</f>
        <v>1.8605490122109261</v>
      </c>
      <c r="FG44" s="67">
        <f>VLOOKUP(LEFT(FG$11,4)*1,VOM!$G$6:$K$29,4,FALSE)</f>
        <v>1.8605490122109261</v>
      </c>
      <c r="FH44" s="67">
        <f>VLOOKUP(LEFT(FH$11,4)*1,VOM!$G$6:$K$29,4,FALSE)</f>
        <v>1.8605490122109261</v>
      </c>
      <c r="FI44" s="67">
        <f>VLOOKUP(LEFT(FI$11,4)*1,VOM!$G$6:$K$29,4,FALSE)</f>
        <v>1.8605490122109261</v>
      </c>
      <c r="FJ44" s="67">
        <f>VLOOKUP(LEFT(FJ$11,4)*1,VOM!$G$6:$K$29,4,FALSE)</f>
        <v>1.8605490122109261</v>
      </c>
      <c r="FK44" s="67">
        <f>VLOOKUP(LEFT(FK$11,4)*1,VOM!$G$6:$K$29,4,FALSE)</f>
        <v>1.8605490122109261</v>
      </c>
      <c r="FL44" s="67">
        <f>VLOOKUP(LEFT(FL$11,4)*1,VOM!$G$6:$K$29,4,FALSE)</f>
        <v>1.8605490122109261</v>
      </c>
      <c r="FM44" s="67">
        <f>VLOOKUP(LEFT(FM$11,4)*1,VOM!$G$6:$K$29,4,FALSE)</f>
        <v>1.8605490122109261</v>
      </c>
      <c r="FN44" s="67">
        <f>VLOOKUP(LEFT(FN$11,4)*1,VOM!$G$6:$K$29,4,FALSE)</f>
        <v>1.8787066461751594</v>
      </c>
      <c r="FO44" s="67">
        <f>VLOOKUP(LEFT(FO$11,4)*1,VOM!$G$6:$K$29,4,FALSE)</f>
        <v>1.8787066461751594</v>
      </c>
      <c r="FP44" s="67">
        <f>VLOOKUP(LEFT(FP$11,4)*1,VOM!$G$6:$K$29,4,FALSE)</f>
        <v>1.8787066461751594</v>
      </c>
      <c r="FQ44" s="67">
        <f>VLOOKUP(LEFT(FQ$11,4)*1,VOM!$G$6:$K$29,4,FALSE)</f>
        <v>1.8787066461751594</v>
      </c>
      <c r="FR44" s="67">
        <f>VLOOKUP(LEFT(FR$11,4)*1,VOM!$G$6:$K$29,4,FALSE)</f>
        <v>1.8787066461751594</v>
      </c>
      <c r="FS44" s="67">
        <f>VLOOKUP(LEFT(FS$11,4)*1,VOM!$G$6:$K$29,4,FALSE)</f>
        <v>1.8787066461751594</v>
      </c>
      <c r="FT44" s="67">
        <f>VLOOKUP(LEFT(FT$11,4)*1,VOM!$G$6:$K$29,4,FALSE)</f>
        <v>1.8787066461751594</v>
      </c>
      <c r="FU44" s="67">
        <f>VLOOKUP(LEFT(FU$11,4)*1,VOM!$G$6:$K$29,4,FALSE)</f>
        <v>1.8787066461751594</v>
      </c>
      <c r="FV44" s="67">
        <f>VLOOKUP(LEFT(FV$11,4)*1,VOM!$G$6:$K$29,4,FALSE)</f>
        <v>1.8787066461751594</v>
      </c>
      <c r="FW44" s="67">
        <f>VLOOKUP(LEFT(FW$11,4)*1,VOM!$G$6:$K$29,4,FALSE)</f>
        <v>1.8787066461751594</v>
      </c>
      <c r="FX44" s="67">
        <f>VLOOKUP(LEFT(FX$11,4)*1,VOM!$G$6:$K$29,4,FALSE)</f>
        <v>1.8787066461751594</v>
      </c>
      <c r="FY44" s="67">
        <f>VLOOKUP(LEFT(FY$11,4)*1,VOM!$G$6:$K$29,4,FALSE)</f>
        <v>1.8787066461751594</v>
      </c>
      <c r="FZ44" s="67">
        <f>VLOOKUP(LEFT(FZ$11,4)*1,VOM!$G$6:$K$29,4,FALSE)</f>
        <v>1.8886576180815109</v>
      </c>
      <c r="GA44" s="67">
        <f>VLOOKUP(LEFT(GA$11,4)*1,VOM!$G$6:$K$29,4,FALSE)</f>
        <v>1.8886576180815109</v>
      </c>
      <c r="GB44" s="67">
        <f>VLOOKUP(LEFT(GB$11,4)*1,VOM!$G$6:$K$29,4,FALSE)</f>
        <v>1.8886576180815109</v>
      </c>
      <c r="GC44" s="67">
        <f>VLOOKUP(LEFT(GC$11,4)*1,VOM!$G$6:$K$29,4,FALSE)</f>
        <v>1.8886576180815109</v>
      </c>
      <c r="GD44" s="67">
        <f>VLOOKUP(LEFT(GD$11,4)*1,VOM!$G$6:$K$29,4,FALSE)</f>
        <v>1.8886576180815109</v>
      </c>
      <c r="GE44" s="67">
        <f>VLOOKUP(LEFT(GE$11,4)*1,VOM!$G$6:$K$29,4,FALSE)</f>
        <v>1.8886576180815109</v>
      </c>
      <c r="GF44" s="67">
        <f>VLOOKUP(LEFT(GF$11,4)*1,VOM!$G$6:$K$29,4,FALSE)</f>
        <v>1.8886576180815109</v>
      </c>
      <c r="GG44" s="67">
        <f>VLOOKUP(LEFT(GG$11,4)*1,VOM!$G$6:$K$29,4,FALSE)</f>
        <v>1.8886576180815109</v>
      </c>
      <c r="GH44" s="67">
        <f>VLOOKUP(LEFT(GH$11,4)*1,VOM!$G$6:$K$29,4,FALSE)</f>
        <v>1.8886576180815109</v>
      </c>
      <c r="GI44" s="67">
        <f>VLOOKUP(LEFT(GI$11,4)*1,VOM!$G$6:$K$29,4,FALSE)</f>
        <v>1.8886576180815109</v>
      </c>
      <c r="GJ44" s="67">
        <f>VLOOKUP(LEFT(GJ$11,4)*1,VOM!$G$6:$K$29,4,FALSE)</f>
        <v>1.8886576180815109</v>
      </c>
      <c r="GK44" s="67">
        <f>VLOOKUP(LEFT(GK$11,4)*1,VOM!$G$6:$K$29,4,FALSE)</f>
        <v>1.8886576180815109</v>
      </c>
      <c r="GL44" s="67">
        <f>VLOOKUP(LEFT(GL$11,4)*1,VOM!$G$6:$K$29,4,FALSE)</f>
        <v>1.9047386061373761</v>
      </c>
      <c r="GM44" s="67">
        <f>VLOOKUP(LEFT(GM$11,4)*1,VOM!$G$6:$K$29,4,FALSE)</f>
        <v>1.9047386061373761</v>
      </c>
      <c r="GN44" s="67">
        <f>VLOOKUP(LEFT(GN$11,4)*1,VOM!$G$6:$K$29,4,FALSE)</f>
        <v>1.9047386061373761</v>
      </c>
      <c r="GO44" s="67">
        <f>VLOOKUP(LEFT(GO$11,4)*1,VOM!$G$6:$K$29,4,FALSE)</f>
        <v>1.9047386061373761</v>
      </c>
      <c r="GP44" s="67">
        <f>VLOOKUP(LEFT(GP$11,4)*1,VOM!$G$6:$K$29,4,FALSE)</f>
        <v>1.9047386061373761</v>
      </c>
      <c r="GQ44" s="67">
        <f>VLOOKUP(LEFT(GQ$11,4)*1,VOM!$G$6:$K$29,4,FALSE)</f>
        <v>1.9047386061373761</v>
      </c>
      <c r="GR44" s="67">
        <f>VLOOKUP(LEFT(GR$11,4)*1,VOM!$G$6:$K$29,4,FALSE)</f>
        <v>1.9047386061373761</v>
      </c>
      <c r="GS44" s="67">
        <f>VLOOKUP(LEFT(GS$11,4)*1,VOM!$G$6:$K$29,4,FALSE)</f>
        <v>1.9047386061373761</v>
      </c>
      <c r="GT44" s="67">
        <f>VLOOKUP(LEFT(GT$11,4)*1,VOM!$G$6:$K$29,4,FALSE)</f>
        <v>1.9047386061373761</v>
      </c>
      <c r="GU44" s="67">
        <f>VLOOKUP(LEFT(GU$11,4)*1,VOM!$G$6:$K$29,4,FALSE)</f>
        <v>1.9047386061373761</v>
      </c>
      <c r="GV44" s="67">
        <f>VLOOKUP(LEFT(GV$11,4)*1,VOM!$G$6:$K$29,4,FALSE)</f>
        <v>1.9047386061373761</v>
      </c>
      <c r="GW44" s="67">
        <f>VLOOKUP(LEFT(GW$11,4)*1,VOM!$G$6:$K$29,4,FALSE)</f>
        <v>1.9047386061373761</v>
      </c>
      <c r="GX44" s="67">
        <f>VLOOKUP(LEFT(GX$11,4)*1,VOM!$G$6:$K$29,4,FALSE)</f>
        <v>1.9251578097522193</v>
      </c>
      <c r="GY44" s="67">
        <f>VLOOKUP(LEFT(GY$11,4)*1,VOM!$G$6:$K$29,4,FALSE)</f>
        <v>1.9251578097522193</v>
      </c>
      <c r="GZ44" s="67">
        <f>VLOOKUP(LEFT(GZ$11,4)*1,VOM!$G$6:$K$29,4,FALSE)</f>
        <v>1.9251578097522193</v>
      </c>
      <c r="HA44" s="67">
        <f>VLOOKUP(LEFT(HA$11,4)*1,VOM!$G$6:$K$29,4,FALSE)</f>
        <v>1.9251578097522193</v>
      </c>
      <c r="HB44" s="67">
        <f>VLOOKUP(LEFT(HB$11,4)*1,VOM!$G$6:$K$29,4,FALSE)</f>
        <v>1.9251578097522193</v>
      </c>
      <c r="HC44" s="67">
        <f>VLOOKUP(LEFT(HC$11,4)*1,VOM!$G$6:$K$29,4,FALSE)</f>
        <v>1.9251578097522193</v>
      </c>
      <c r="HD44" s="67">
        <f>VLOOKUP(LEFT(HD$11,4)*1,VOM!$G$6:$K$29,4,FALSE)</f>
        <v>1.9251578097522193</v>
      </c>
      <c r="HE44" s="67">
        <f>VLOOKUP(LEFT(HE$11,4)*1,VOM!$G$6:$K$29,4,FALSE)</f>
        <v>1.9251578097522193</v>
      </c>
      <c r="HF44" s="67">
        <f>VLOOKUP(LEFT(HF$11,4)*1,VOM!$G$6:$K$29,4,FALSE)</f>
        <v>1.9251578097522193</v>
      </c>
      <c r="HG44" s="67">
        <f>VLOOKUP(LEFT(HG$11,4)*1,VOM!$G$6:$K$29,4,FALSE)</f>
        <v>1.9251578097522193</v>
      </c>
      <c r="HH44" s="67">
        <f>VLOOKUP(LEFT(HH$11,4)*1,VOM!$G$6:$K$29,4,FALSE)</f>
        <v>1.9251578097522193</v>
      </c>
      <c r="HI44" s="67">
        <f>VLOOKUP(LEFT(HI$11,4)*1,VOM!$G$6:$K$29,4,FALSE)</f>
        <v>1.9251578097522193</v>
      </c>
      <c r="HJ44" s="67">
        <f>VLOOKUP(LEFT(HJ$11,4)*1,VOM!$G$6:$K$29,4,FALSE)</f>
        <v>1.9340615781774719</v>
      </c>
      <c r="HK44" s="67">
        <f>VLOOKUP(LEFT(HK$11,4)*1,VOM!$G$6:$K$29,4,FALSE)</f>
        <v>1.9340615781774719</v>
      </c>
      <c r="HL44" s="67">
        <f>VLOOKUP(LEFT(HL$11,4)*1,VOM!$G$6:$K$29,4,FALSE)</f>
        <v>1.9340615781774719</v>
      </c>
      <c r="HM44" s="67">
        <f>VLOOKUP(LEFT(HM$11,4)*1,VOM!$G$6:$K$29,4,FALSE)</f>
        <v>1.9340615781774719</v>
      </c>
      <c r="HN44" s="67">
        <f>VLOOKUP(LEFT(HN$11,4)*1,VOM!$G$6:$K$29,4,FALSE)</f>
        <v>1.9340615781774719</v>
      </c>
      <c r="HO44" s="67">
        <f>VLOOKUP(LEFT(HO$11,4)*1,VOM!$G$6:$K$29,4,FALSE)</f>
        <v>1.9340615781774719</v>
      </c>
      <c r="HP44" s="67">
        <f>VLOOKUP(LEFT(HP$11,4)*1,VOM!$G$6:$K$29,4,FALSE)</f>
        <v>1.9340615781774719</v>
      </c>
      <c r="HQ44" s="67">
        <f>VLOOKUP(LEFT(HQ$11,4)*1,VOM!$G$6:$K$29,4,FALSE)</f>
        <v>1.9340615781774719</v>
      </c>
      <c r="HR44" s="67">
        <f>VLOOKUP(LEFT(HR$11,4)*1,VOM!$G$6:$K$29,4,FALSE)</f>
        <v>1.9340615781774719</v>
      </c>
      <c r="HS44" s="67">
        <f>VLOOKUP(LEFT(HS$11,4)*1,VOM!$G$6:$K$29,4,FALSE)</f>
        <v>1.9340615781774719</v>
      </c>
      <c r="HT44" s="67">
        <f>VLOOKUP(LEFT(HT$11,4)*1,VOM!$G$6:$K$29,4,FALSE)</f>
        <v>1.9340615781774719</v>
      </c>
      <c r="HU44" s="67">
        <f>VLOOKUP(LEFT(HU$11,4)*1,VOM!$G$6:$K$29,4,FALSE)</f>
        <v>1.9340615781774719</v>
      </c>
      <c r="HV44" s="67">
        <f>VLOOKUP(LEFT(HV$11,4)*1,VOM!$G$6:$K$29,4,FALSE)</f>
        <v>1.9511514521228954</v>
      </c>
      <c r="HW44" s="67">
        <f>VLOOKUP(LEFT(HW$11,4)*1,VOM!$G$6:$K$29,4,FALSE)</f>
        <v>1.9511514521228954</v>
      </c>
      <c r="HX44" s="67">
        <f>VLOOKUP(LEFT(HX$11,4)*1,VOM!$G$6:$K$29,4,FALSE)</f>
        <v>1.9511514521228954</v>
      </c>
      <c r="HY44" s="67">
        <f>VLOOKUP(LEFT(HY$11,4)*1,VOM!$G$6:$K$29,4,FALSE)</f>
        <v>1.9511514521228954</v>
      </c>
      <c r="HZ44" s="67">
        <f>VLOOKUP(LEFT(HZ$11,4)*1,VOM!$G$6:$K$29,4,FALSE)</f>
        <v>1.9511514521228954</v>
      </c>
      <c r="IA44" s="67">
        <f>VLOOKUP(LEFT(IA$11,4)*1,VOM!$G$6:$K$29,4,FALSE)</f>
        <v>1.9511514521228954</v>
      </c>
      <c r="IB44" s="67">
        <f>VLOOKUP(LEFT(IB$11,4)*1,VOM!$G$6:$K$29,4,FALSE)</f>
        <v>1.9511514521228954</v>
      </c>
      <c r="IC44" s="67">
        <f>VLOOKUP(LEFT(IC$11,4)*1,VOM!$G$6:$K$29,4,FALSE)</f>
        <v>1.9511514521228954</v>
      </c>
      <c r="ID44" s="67">
        <f>VLOOKUP(LEFT(ID$11,4)*1,VOM!$G$6:$K$29,4,FALSE)</f>
        <v>1.9511514521228954</v>
      </c>
      <c r="IE44" s="67">
        <f>VLOOKUP(LEFT(IE$11,4)*1,VOM!$G$6:$K$29,4,FALSE)</f>
        <v>1.9511514521228954</v>
      </c>
      <c r="IF44" s="67">
        <f>VLOOKUP(LEFT(IF$11,4)*1,VOM!$G$6:$K$29,4,FALSE)</f>
        <v>1.9511514521228954</v>
      </c>
      <c r="IG44" s="67">
        <f>VLOOKUP(LEFT(IG$11,4)*1,VOM!$G$6:$K$29,4,FALSE)</f>
        <v>1.9511514521228954</v>
      </c>
      <c r="IH44" s="67">
        <f>VLOOKUP(LEFT(IH$11,4)*1,VOM!$G$6:$K$29,4,FALSE)</f>
        <v>1.9846641713412021</v>
      </c>
      <c r="II44" s="67">
        <f>VLOOKUP(LEFT(II$11,4)*1,VOM!$G$6:$K$29,4,FALSE)</f>
        <v>1.9846641713412021</v>
      </c>
      <c r="IJ44" s="67">
        <f>VLOOKUP(LEFT(IJ$11,4)*1,VOM!$G$6:$K$29,4,FALSE)</f>
        <v>1.9846641713412021</v>
      </c>
      <c r="IK44" s="67">
        <f>VLOOKUP(LEFT(IK$11,4)*1,VOM!$G$6:$K$29,4,FALSE)</f>
        <v>1.9846641713412021</v>
      </c>
      <c r="IL44" s="67">
        <f>VLOOKUP(LEFT(IL$11,4)*1,VOM!$G$6:$K$29,4,FALSE)</f>
        <v>1.9846641713412021</v>
      </c>
      <c r="IM44" s="67">
        <f>VLOOKUP(LEFT(IM$11,4)*1,VOM!$G$6:$K$29,4,FALSE)</f>
        <v>1.9846641713412021</v>
      </c>
      <c r="IN44" s="67">
        <f>VLOOKUP(LEFT(IN$11,4)*1,VOM!$G$6:$K$29,4,FALSE)</f>
        <v>1.9846641713412021</v>
      </c>
      <c r="IO44" s="67">
        <f>VLOOKUP(LEFT(IO$11,4)*1,VOM!$G$6:$K$29,4,FALSE)</f>
        <v>1.9846641713412021</v>
      </c>
      <c r="IP44" s="67">
        <f>VLOOKUP(LEFT(IP$11,4)*1,VOM!$G$6:$K$29,4,FALSE)</f>
        <v>1.9846641713412021</v>
      </c>
      <c r="IQ44" s="67">
        <f>VLOOKUP(LEFT(IQ$11,4)*1,VOM!$G$6:$K$29,4,FALSE)</f>
        <v>1.9846641713412021</v>
      </c>
      <c r="IR44" s="67">
        <f>VLOOKUP(LEFT(IR$11,4)*1,VOM!$G$6:$K$29,4,FALSE)</f>
        <v>1.9846641713412021</v>
      </c>
      <c r="IS44" s="67">
        <f>VLOOKUP(LEFT(IS$11,4)*1,VOM!$G$6:$K$29,4,FALSE)</f>
        <v>1.9846641713412021</v>
      </c>
      <c r="IT44" s="67">
        <f>VLOOKUP(LEFT(IT$11,4)*1,VOM!$G$6:$K$29,4,FALSE)</f>
        <v>2.0095165624238427</v>
      </c>
      <c r="IU44" s="67">
        <f>VLOOKUP(LEFT(IU$11,4)*1,VOM!$G$6:$K$29,4,FALSE)</f>
        <v>2.0095165624238427</v>
      </c>
      <c r="IV44" s="67">
        <f>VLOOKUP(LEFT(IV$11,4)*1,VOM!$G$6:$K$29,4,FALSE)</f>
        <v>2.0095165624238427</v>
      </c>
      <c r="IW44" s="67">
        <f>VLOOKUP(LEFT(IW$11,4)*1,VOM!$G$6:$K$29,4,FALSE)</f>
        <v>2.0095165624238427</v>
      </c>
      <c r="IX44" s="67">
        <f>VLOOKUP(LEFT(IX$11,4)*1,VOM!$G$6:$K$29,4,FALSE)</f>
        <v>2.0095165624238427</v>
      </c>
      <c r="IY44" s="67">
        <f>VLOOKUP(LEFT(IY$11,4)*1,VOM!$G$6:$K$29,4,FALSE)</f>
        <v>2.0095165624238427</v>
      </c>
      <c r="IZ44" s="67">
        <f>VLOOKUP(LEFT(IZ$11,4)*1,VOM!$G$6:$K$29,4,FALSE)</f>
        <v>2.0095165624238427</v>
      </c>
      <c r="JA44" s="67">
        <f>VLOOKUP(LEFT(JA$11,4)*1,VOM!$G$6:$K$29,4,FALSE)</f>
        <v>2.0095165624238427</v>
      </c>
      <c r="JB44" s="67">
        <f>VLOOKUP(LEFT(JB$11,4)*1,VOM!$G$6:$K$29,4,FALSE)</f>
        <v>2.0095165624238427</v>
      </c>
      <c r="JC44" s="67">
        <f>VLOOKUP(LEFT(JC$11,4)*1,VOM!$G$6:$K$29,4,FALSE)</f>
        <v>2.0095165624238427</v>
      </c>
      <c r="JD44" s="67">
        <f>VLOOKUP(LEFT(JD$11,4)*1,VOM!$G$6:$K$29,4,FALSE)</f>
        <v>2.0095165624238427</v>
      </c>
      <c r="JE44" s="67">
        <f>VLOOKUP(LEFT(JE$11,4)*1,VOM!$G$6:$K$29,4,FALSE)</f>
        <v>2.0095165624238427</v>
      </c>
      <c r="JF44" s="67">
        <f>VLOOKUP(LEFT(JF$11,4)*1,VOM!$G$6:$K$29,4,FALSE)</f>
        <v>2.0343470701979061</v>
      </c>
      <c r="JG44" s="67">
        <f>VLOOKUP(LEFT(JG$11,4)*1,VOM!$G$6:$K$29,4,FALSE)</f>
        <v>2.0343470701979061</v>
      </c>
      <c r="JH44" s="67">
        <f>VLOOKUP(LEFT(JH$11,4)*1,VOM!$G$6:$K$29,4,FALSE)</f>
        <v>2.0343470701979061</v>
      </c>
      <c r="JI44" s="67">
        <f>VLOOKUP(LEFT(JI$11,4)*1,VOM!$G$6:$K$29,4,FALSE)</f>
        <v>2.0343470701979061</v>
      </c>
      <c r="JJ44" s="67">
        <f>VLOOKUP(LEFT(JJ$11,4)*1,VOM!$G$6:$K$29,4,FALSE)</f>
        <v>2.0343470701979061</v>
      </c>
      <c r="JK44" s="67">
        <f>VLOOKUP(LEFT(JK$11,4)*1,VOM!$G$6:$K$29,4,FALSE)</f>
        <v>2.0343470701979061</v>
      </c>
      <c r="JL44" s="67">
        <f>VLOOKUP(LEFT(JL$11,4)*1,VOM!$G$6:$K$29,4,FALSE)</f>
        <v>2.0343470701979061</v>
      </c>
      <c r="JM44" s="67">
        <f>VLOOKUP(LEFT(JM$11,4)*1,VOM!$G$6:$K$29,4,FALSE)</f>
        <v>2.0343470701979061</v>
      </c>
      <c r="JN44" s="67">
        <f>VLOOKUP(LEFT(JN$11,4)*1,VOM!$G$6:$K$29,4,FALSE)</f>
        <v>2.0343470701979061</v>
      </c>
      <c r="JO44" s="67">
        <f>VLOOKUP(LEFT(JO$11,4)*1,VOM!$G$6:$K$29,4,FALSE)</f>
        <v>2.0343470701979061</v>
      </c>
      <c r="JP44" s="67">
        <f>VLOOKUP(LEFT(JP$11,4)*1,VOM!$G$6:$K$29,4,FALSE)</f>
        <v>2.0343470701979061</v>
      </c>
      <c r="JQ44" s="67">
        <f>VLOOKUP(LEFT(JQ$11,4)*1,VOM!$G$6:$K$29,4,FALSE)</f>
        <v>2.0343470701979061</v>
      </c>
      <c r="JR44" s="92"/>
      <c r="JS44" s="92"/>
      <c r="JT44" s="92"/>
      <c r="JU44" s="92"/>
      <c r="JV44" s="92"/>
      <c r="JW44" s="92"/>
      <c r="JX44" s="92"/>
      <c r="JY44" s="92"/>
      <c r="JZ44" s="92"/>
      <c r="KA44" s="92"/>
      <c r="KB44" s="92"/>
      <c r="KC44" s="92"/>
      <c r="KD44" s="92"/>
      <c r="KE44" s="92"/>
      <c r="KF44" s="92"/>
      <c r="KG44" s="92"/>
      <c r="KH44" s="92"/>
      <c r="KI44" s="92"/>
      <c r="KJ44" s="92"/>
      <c r="KK44" s="92"/>
      <c r="KL44" s="92"/>
      <c r="KM44" s="92"/>
      <c r="KN44" s="92"/>
      <c r="KO44" s="92"/>
      <c r="KP44" s="92"/>
      <c r="KQ44" s="92"/>
      <c r="KR44" s="92"/>
      <c r="KS44" s="92"/>
      <c r="KT44" s="92"/>
      <c r="KU44" s="92"/>
      <c r="KV44" s="92"/>
      <c r="KW44" s="92"/>
      <c r="KX44" s="92"/>
      <c r="KY44" s="92"/>
      <c r="KZ44" s="92"/>
      <c r="LA44" s="92"/>
      <c r="LB44" s="92"/>
      <c r="LC44" s="92"/>
      <c r="LD44" s="92"/>
      <c r="LE44" s="92"/>
      <c r="LF44" s="92"/>
      <c r="LG44" s="92"/>
      <c r="LH44" s="92"/>
      <c r="LI44" s="92"/>
      <c r="LJ44" s="92"/>
      <c r="LK44" s="92"/>
      <c r="LL44" s="92"/>
      <c r="LM44" s="92"/>
      <c r="LN44" s="92"/>
      <c r="LO44" s="92"/>
      <c r="LP44" s="92"/>
      <c r="LQ44" s="92"/>
      <c r="LR44" s="92"/>
      <c r="LS44" s="92"/>
      <c r="LT44" s="92"/>
      <c r="LU44" s="92"/>
      <c r="LV44" s="92"/>
      <c r="LW44" s="92"/>
      <c r="LX44" s="92"/>
      <c r="LY44" s="92"/>
      <c r="LZ44" s="92"/>
      <c r="MA44" s="92"/>
      <c r="MB44" s="92"/>
      <c r="MC44" s="92"/>
      <c r="MD44" s="92"/>
      <c r="ME44" s="92"/>
      <c r="MF44" s="92"/>
      <c r="MG44" s="92"/>
      <c r="MH44" s="92"/>
      <c r="MI44" s="92"/>
      <c r="MJ44" s="92"/>
      <c r="MK44" s="92"/>
      <c r="ML44" s="92"/>
      <c r="MM44" s="92"/>
      <c r="MN44" s="92"/>
      <c r="MO44" s="92"/>
      <c r="MP44" s="92"/>
      <c r="MQ44" s="92"/>
      <c r="MR44" s="92"/>
      <c r="MS44" s="92"/>
      <c r="MT44" s="92"/>
      <c r="MU44" s="92"/>
      <c r="MV44" s="92"/>
      <c r="MW44" s="92"/>
      <c r="MX44" s="92"/>
      <c r="MY44" s="92"/>
      <c r="MZ44" s="92"/>
      <c r="NA44" s="92"/>
      <c r="NB44" s="92"/>
      <c r="NC44" s="92"/>
      <c r="ND44" s="92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2"/>
      <c r="NY44" s="92"/>
      <c r="NZ44" s="92"/>
      <c r="OA44" s="92"/>
      <c r="OB44" s="92"/>
      <c r="OC44" s="92"/>
      <c r="OD44" s="92"/>
      <c r="OE44" s="92"/>
      <c r="OF44" s="92"/>
      <c r="OG44" s="92"/>
      <c r="OH44" s="67">
        <f>VLOOKUP(LEFT(OH$11,4)*1,VOM!$G$6:$K$29,4,FALSE)</f>
        <v>1.2614576328529639</v>
      </c>
      <c r="OI44" s="67">
        <f>VLOOKUP(LEFT(OI$11,4)*1,VOM!$G$6:$K$29,4,FALSE)</f>
        <v>1.2614576328529639</v>
      </c>
      <c r="OJ44" s="67">
        <f>VLOOKUP(LEFT(OJ$11,4)*1,VOM!$G$6:$K$29,4,FALSE)</f>
        <v>1.2614576328529639</v>
      </c>
      <c r="OK44" s="67">
        <f>VLOOKUP(LEFT(OK$11,4)*1,VOM!$G$6:$K$29,4,FALSE)</f>
        <v>1.2614576328529639</v>
      </c>
      <c r="OL44" s="67">
        <f>VLOOKUP(LEFT(OL$11,4)*1,VOM!$G$6:$K$29,4,FALSE)</f>
        <v>1.2614576328529639</v>
      </c>
      <c r="OM44" s="67">
        <f>VLOOKUP(LEFT(OM$11,4)*1,VOM!$G$6:$K$29,4,FALSE)</f>
        <v>1.2614576328529639</v>
      </c>
      <c r="ON44" s="67">
        <f>VLOOKUP(LEFT(ON$11,4)*1,VOM!$G$6:$K$29,4,FALSE)</f>
        <v>1.2614576328529639</v>
      </c>
      <c r="OO44" s="67">
        <f>VLOOKUP(LEFT(OO$11,4)*1,VOM!$G$6:$K$29,4,FALSE)</f>
        <v>1.2614576328529639</v>
      </c>
      <c r="OP44" s="67">
        <f>VLOOKUP(LEFT(OP$11,4)*1,VOM!$G$6:$K$29,4,FALSE)</f>
        <v>1.2614576328529639</v>
      </c>
      <c r="OQ44" s="67">
        <f>VLOOKUP(LEFT(OQ$11,4)*1,VOM!$G$6:$K$29,4,FALSE)</f>
        <v>1.2614576328529639</v>
      </c>
      <c r="OR44" s="67">
        <f>VLOOKUP(LEFT(OR$11,4)*1,VOM!$G$6:$K$29,4,FALSE)</f>
        <v>1.2614576328529639</v>
      </c>
      <c r="OS44" s="67">
        <f>VLOOKUP(LEFT(OS$11,4)*1,VOM!$G$6:$K$29,4,FALSE)</f>
        <v>1.2614576328529639</v>
      </c>
      <c r="OT44" s="67">
        <f>VLOOKUP(LEFT(OT$11,4)*1,VOM!$G$6:$K$29,4,FALSE)</f>
        <v>1.2903498409408911</v>
      </c>
      <c r="OU44" s="67">
        <f>VLOOKUP(LEFT(OU$11,4)*1,VOM!$G$6:$K$29,4,FALSE)</f>
        <v>1.2903498409408911</v>
      </c>
      <c r="OV44" s="67">
        <f>VLOOKUP(LEFT(OV$11,4)*1,VOM!$G$6:$K$29,4,FALSE)</f>
        <v>1.2903498409408911</v>
      </c>
      <c r="OW44" s="67">
        <f>VLOOKUP(LEFT(OW$11,4)*1,VOM!$G$6:$K$29,4,FALSE)</f>
        <v>1.2903498409408911</v>
      </c>
      <c r="OX44" s="67">
        <f>VLOOKUP(LEFT(OX$11,4)*1,VOM!$G$6:$K$29,4,FALSE)</f>
        <v>1.2903498409408911</v>
      </c>
      <c r="OY44" s="67">
        <f>VLOOKUP(LEFT(OY$11,4)*1,VOM!$G$6:$K$29,4,FALSE)</f>
        <v>1.2903498409408911</v>
      </c>
      <c r="OZ44" s="67">
        <f>VLOOKUP(LEFT(OZ$11,4)*1,VOM!$G$6:$K$29,4,FALSE)</f>
        <v>1.2903498409408911</v>
      </c>
      <c r="PA44" s="67">
        <f>VLOOKUP(LEFT(PA$11,4)*1,VOM!$G$6:$K$29,4,FALSE)</f>
        <v>1.2903498409408911</v>
      </c>
      <c r="PB44" s="67">
        <f>VLOOKUP(LEFT(PB$11,4)*1,VOM!$G$6:$K$29,4,FALSE)</f>
        <v>1.2903498409408911</v>
      </c>
      <c r="PC44" s="67">
        <f>VLOOKUP(LEFT(PC$11,4)*1,VOM!$G$6:$K$29,4,FALSE)</f>
        <v>1.2903498409408911</v>
      </c>
      <c r="PD44" s="67">
        <f>VLOOKUP(LEFT(PD$11,4)*1,VOM!$G$6:$K$29,4,FALSE)</f>
        <v>1.2903498409408911</v>
      </c>
      <c r="PE44" s="67">
        <f>VLOOKUP(LEFT(PE$11,4)*1,VOM!$G$6:$K$29,4,FALSE)</f>
        <v>1.2903498409408911</v>
      </c>
      <c r="PF44" s="67">
        <f>VLOOKUP(LEFT(PF$11,4)*1,VOM!$G$6:$K$29,4,FALSE)</f>
        <v>1.3943700254325431</v>
      </c>
      <c r="PG44" s="67">
        <f>VLOOKUP(LEFT(PG$11,4)*1,VOM!$G$6:$K$29,4,FALSE)</f>
        <v>1.3943700254325431</v>
      </c>
      <c r="PH44" s="67">
        <f>VLOOKUP(LEFT(PH$11,4)*1,VOM!$G$6:$K$29,4,FALSE)</f>
        <v>1.3943700254325431</v>
      </c>
      <c r="PI44" s="67">
        <f>VLOOKUP(LEFT(PI$11,4)*1,VOM!$G$6:$K$29,4,FALSE)</f>
        <v>1.3943700254325431</v>
      </c>
      <c r="PJ44" s="67">
        <f>VLOOKUP(LEFT(PJ$11,4)*1,VOM!$G$6:$K$29,4,FALSE)</f>
        <v>1.3943700254325431</v>
      </c>
      <c r="PK44" s="67">
        <f>VLOOKUP(LEFT(PK$11,4)*1,VOM!$G$6:$K$29,4,FALSE)</f>
        <v>1.3943700254325431</v>
      </c>
      <c r="PL44" s="67">
        <f>VLOOKUP(LEFT(PL$11,4)*1,VOM!$G$6:$K$29,4,FALSE)</f>
        <v>1.3943700254325431</v>
      </c>
      <c r="PM44" s="67">
        <f>VLOOKUP(LEFT(PM$11,4)*1,VOM!$G$6:$K$29,4,FALSE)</f>
        <v>1.3943700254325431</v>
      </c>
      <c r="PN44" s="67">
        <f>VLOOKUP(LEFT(PN$11,4)*1,VOM!$G$6:$K$29,4,FALSE)</f>
        <v>1.3943700254325431</v>
      </c>
      <c r="PO44" s="67">
        <f>VLOOKUP(LEFT(PO$11,4)*1,VOM!$G$6:$K$29,4,FALSE)</f>
        <v>1.3943700254325431</v>
      </c>
      <c r="PP44" s="67">
        <f>VLOOKUP(LEFT(PP$11,4)*1,VOM!$G$6:$K$29,4,FALSE)</f>
        <v>1.3943700254325431</v>
      </c>
      <c r="PQ44" s="67">
        <f>VLOOKUP(LEFT(PQ$11,4)*1,VOM!$G$6:$K$29,4,FALSE)</f>
        <v>1.3943700254325431</v>
      </c>
      <c r="PR44" s="67">
        <f>VLOOKUP(LEFT(PR$11,4)*1,VOM!$G$6:$K$29,4,FALSE)</f>
        <v>1.472184200480863</v>
      </c>
      <c r="PS44" s="67">
        <f>VLOOKUP(LEFT(PS$11,4)*1,VOM!$G$6:$K$29,4,FALSE)</f>
        <v>1.472184200480863</v>
      </c>
      <c r="PT44" s="67">
        <f>VLOOKUP(LEFT(PT$11,4)*1,VOM!$G$6:$K$29,4,FALSE)</f>
        <v>1.472184200480863</v>
      </c>
      <c r="PU44" s="67">
        <f>VLOOKUP(LEFT(PU$11,4)*1,VOM!$G$6:$K$29,4,FALSE)</f>
        <v>1.472184200480863</v>
      </c>
      <c r="PV44" s="67">
        <f>VLOOKUP(LEFT(PV$11,4)*1,VOM!$G$6:$K$29,4,FALSE)</f>
        <v>1.472184200480863</v>
      </c>
      <c r="PW44" s="67">
        <f>VLOOKUP(LEFT(PW$11,4)*1,VOM!$G$6:$K$29,4,FALSE)</f>
        <v>1.472184200480863</v>
      </c>
      <c r="PX44" s="67">
        <f>VLOOKUP(LEFT(PX$11,4)*1,VOM!$G$6:$K$29,4,FALSE)</f>
        <v>1.472184200480863</v>
      </c>
      <c r="PY44" s="67">
        <f>VLOOKUP(LEFT(PY$11,4)*1,VOM!$G$6:$K$29,4,FALSE)</f>
        <v>1.472184200480863</v>
      </c>
      <c r="PZ44" s="67">
        <f>VLOOKUP(LEFT(PZ$11,4)*1,VOM!$G$6:$K$29,4,FALSE)</f>
        <v>1.472184200480863</v>
      </c>
      <c r="QA44" s="67">
        <f>VLOOKUP(LEFT(QA$11,4)*1,VOM!$G$6:$K$29,4,FALSE)</f>
        <v>1.472184200480863</v>
      </c>
      <c r="QB44" s="67">
        <f>VLOOKUP(LEFT(QB$11,4)*1,VOM!$G$6:$K$29,4,FALSE)</f>
        <v>1.472184200480863</v>
      </c>
      <c r="QC44" s="67">
        <f>VLOOKUP(LEFT(QC$11,4)*1,VOM!$G$6:$K$29,4,FALSE)</f>
        <v>1.472184200480863</v>
      </c>
      <c r="QD44" s="67">
        <f>VLOOKUP(LEFT(QD$11,4)*1,VOM!$G$6:$K$29,4,FALSE)</f>
        <v>1.5551333842570925</v>
      </c>
      <c r="QE44" s="67">
        <f>VLOOKUP(LEFT(QE$11,4)*1,VOM!$G$6:$K$29,4,FALSE)</f>
        <v>1.5551333842570925</v>
      </c>
      <c r="QF44" s="67">
        <f>VLOOKUP(LEFT(QF$11,4)*1,VOM!$G$6:$K$29,4,FALSE)</f>
        <v>1.5551333842570925</v>
      </c>
      <c r="QG44" s="67">
        <f>VLOOKUP(LEFT(QG$11,4)*1,VOM!$G$6:$K$29,4,FALSE)</f>
        <v>1.5551333842570925</v>
      </c>
      <c r="QH44" s="67">
        <f>VLOOKUP(LEFT(QH$11,4)*1,VOM!$G$6:$K$29,4,FALSE)</f>
        <v>1.5551333842570925</v>
      </c>
      <c r="QI44" s="67">
        <f>VLOOKUP(LEFT(QI$11,4)*1,VOM!$G$6:$K$29,4,FALSE)</f>
        <v>1.5551333842570925</v>
      </c>
      <c r="QJ44" s="67">
        <f>VLOOKUP(LEFT(QJ$11,4)*1,VOM!$G$6:$K$29,4,FALSE)</f>
        <v>1.5551333842570925</v>
      </c>
      <c r="QK44" s="67">
        <f>VLOOKUP(LEFT(QK$11,4)*1,VOM!$G$6:$K$29,4,FALSE)</f>
        <v>1.5551333842570925</v>
      </c>
      <c r="QL44" s="67">
        <f>VLOOKUP(LEFT(QL$11,4)*1,VOM!$G$6:$K$29,4,FALSE)</f>
        <v>1.5551333842570925</v>
      </c>
      <c r="QM44" s="67">
        <f>VLOOKUP(LEFT(QM$11,4)*1,VOM!$G$6:$K$29,4,FALSE)</f>
        <v>1.5551333842570925</v>
      </c>
      <c r="QN44" s="67">
        <f>VLOOKUP(LEFT(QN$11,4)*1,VOM!$G$6:$K$29,4,FALSE)</f>
        <v>1.5551333842570925</v>
      </c>
      <c r="QO44" s="67">
        <f>VLOOKUP(LEFT(QO$11,4)*1,VOM!$G$6:$K$29,4,FALSE)</f>
        <v>1.5551333842570925</v>
      </c>
      <c r="QP44" s="67">
        <f>VLOOKUP(LEFT(QP$11,4)*1,VOM!$G$6:$K$29,4,FALSE)</f>
        <v>1.6321909757058537</v>
      </c>
      <c r="QQ44" s="67">
        <f>VLOOKUP(LEFT(QQ$11,4)*1,VOM!$G$6:$K$29,4,FALSE)</f>
        <v>1.6321909757058537</v>
      </c>
      <c r="QR44" s="67">
        <f>VLOOKUP(LEFT(QR$11,4)*1,VOM!$G$6:$K$29,4,FALSE)</f>
        <v>1.6321909757058537</v>
      </c>
      <c r="QS44" s="67">
        <f>VLOOKUP(LEFT(QS$11,4)*1,VOM!$G$6:$K$29,4,FALSE)</f>
        <v>1.6321909757058537</v>
      </c>
      <c r="QT44" s="67">
        <f>VLOOKUP(LEFT(QT$11,4)*1,VOM!$G$6:$K$29,4,FALSE)</f>
        <v>1.6321909757058537</v>
      </c>
      <c r="QU44" s="67">
        <f>VLOOKUP(LEFT(QU$11,4)*1,VOM!$G$6:$K$29,4,FALSE)</f>
        <v>1.6321909757058537</v>
      </c>
      <c r="QV44" s="67">
        <f>VLOOKUP(LEFT(QV$11,4)*1,VOM!$G$6:$K$29,4,FALSE)</f>
        <v>1.6321909757058537</v>
      </c>
      <c r="QW44" s="67">
        <f>VLOOKUP(LEFT(QW$11,4)*1,VOM!$G$6:$K$29,4,FALSE)</f>
        <v>1.6321909757058537</v>
      </c>
      <c r="QX44" s="67">
        <f>VLOOKUP(LEFT(QX$11,4)*1,VOM!$G$6:$K$29,4,FALSE)</f>
        <v>1.6321909757058537</v>
      </c>
      <c r="QY44" s="67">
        <f>VLOOKUP(LEFT(QY$11,4)*1,VOM!$G$6:$K$29,4,FALSE)</f>
        <v>1.6321909757058537</v>
      </c>
      <c r="QZ44" s="67">
        <f>VLOOKUP(LEFT(QZ$11,4)*1,VOM!$G$6:$K$29,4,FALSE)</f>
        <v>1.6321909757058537</v>
      </c>
      <c r="RA44" s="67">
        <f>VLOOKUP(LEFT(RA$11,4)*1,VOM!$G$6:$K$29,4,FALSE)</f>
        <v>1.6321909757058537</v>
      </c>
      <c r="RB44" s="67">
        <f>VLOOKUP(LEFT(RB$11,4)*1,VOM!$G$6:$K$29,4,FALSE)</f>
        <v>1.7089644831752726</v>
      </c>
      <c r="RC44" s="67">
        <f>VLOOKUP(LEFT(RC$11,4)*1,VOM!$G$6:$K$29,4,FALSE)</f>
        <v>1.7089644831752726</v>
      </c>
      <c r="RD44" s="67">
        <f>VLOOKUP(LEFT(RD$11,4)*1,VOM!$G$6:$K$29,4,FALSE)</f>
        <v>1.7089644831752726</v>
      </c>
      <c r="RE44" s="67">
        <f>VLOOKUP(LEFT(RE$11,4)*1,VOM!$G$6:$K$29,4,FALSE)</f>
        <v>1.7089644831752726</v>
      </c>
      <c r="RF44" s="67">
        <f>VLOOKUP(LEFT(RF$11,4)*1,VOM!$G$6:$K$29,4,FALSE)</f>
        <v>1.7089644831752726</v>
      </c>
      <c r="RG44" s="67">
        <f>VLOOKUP(LEFT(RG$11,4)*1,VOM!$G$6:$K$29,4,FALSE)</f>
        <v>1.7089644831752726</v>
      </c>
      <c r="RH44" s="67">
        <f>VLOOKUP(LEFT(RH$11,4)*1,VOM!$G$6:$K$29,4,FALSE)</f>
        <v>1.7089644831752726</v>
      </c>
      <c r="RI44" s="67">
        <f>VLOOKUP(LEFT(RI$11,4)*1,VOM!$G$6:$K$29,4,FALSE)</f>
        <v>1.7089644831752726</v>
      </c>
      <c r="RJ44" s="67">
        <f>VLOOKUP(LEFT(RJ$11,4)*1,VOM!$G$6:$K$29,4,FALSE)</f>
        <v>1.7089644831752726</v>
      </c>
      <c r="RK44" s="67">
        <f>VLOOKUP(LEFT(RK$11,4)*1,VOM!$G$6:$K$29,4,FALSE)</f>
        <v>1.7089644831752726</v>
      </c>
      <c r="RL44" s="67">
        <f>VLOOKUP(LEFT(RL$11,4)*1,VOM!$G$6:$K$29,4,FALSE)</f>
        <v>1.7089644831752726</v>
      </c>
      <c r="RM44" s="67">
        <f>VLOOKUP(LEFT(RM$11,4)*1,VOM!$G$6:$K$29,4,FALSE)</f>
        <v>1.7089644831752726</v>
      </c>
      <c r="RN44" s="67">
        <f>VLOOKUP(LEFT(RN$11,4)*1,VOM!$G$6:$K$29,4,FALSE)</f>
        <v>1.7866959902006547</v>
      </c>
      <c r="RO44" s="67">
        <f>VLOOKUP(LEFT(RO$11,4)*1,VOM!$G$6:$K$29,4,FALSE)</f>
        <v>1.7866959902006547</v>
      </c>
      <c r="RP44" s="67">
        <f>VLOOKUP(LEFT(RP$11,4)*1,VOM!$G$6:$K$29,4,FALSE)</f>
        <v>1.7866959902006547</v>
      </c>
      <c r="RQ44" s="67">
        <f>VLOOKUP(LEFT(RQ$11,4)*1,VOM!$G$6:$K$29,4,FALSE)</f>
        <v>1.7866959902006547</v>
      </c>
      <c r="RR44" s="67">
        <f>VLOOKUP(LEFT(RR$11,4)*1,VOM!$G$6:$K$29,4,FALSE)</f>
        <v>1.7866959902006547</v>
      </c>
      <c r="RS44" s="67">
        <f>VLOOKUP(LEFT(RS$11,4)*1,VOM!$G$6:$K$29,4,FALSE)</f>
        <v>1.7866959902006547</v>
      </c>
      <c r="RT44" s="67">
        <f>VLOOKUP(LEFT(RT$11,4)*1,VOM!$G$6:$K$29,4,FALSE)</f>
        <v>1.7866959902006547</v>
      </c>
      <c r="RU44" s="67">
        <f>VLOOKUP(LEFT(RU$11,4)*1,VOM!$G$6:$K$29,4,FALSE)</f>
        <v>1.7866959902006547</v>
      </c>
      <c r="RV44" s="67">
        <f>VLOOKUP(LEFT(RV$11,4)*1,VOM!$G$6:$K$29,4,FALSE)</f>
        <v>1.7866959902006547</v>
      </c>
      <c r="RW44" s="67">
        <f>VLOOKUP(LEFT(RW$11,4)*1,VOM!$G$6:$K$29,4,FALSE)</f>
        <v>1.7866959902006547</v>
      </c>
      <c r="RX44" s="67">
        <f>VLOOKUP(LEFT(RX$11,4)*1,VOM!$G$6:$K$29,4,FALSE)</f>
        <v>1.7866959902006547</v>
      </c>
      <c r="RY44" s="67">
        <f>VLOOKUP(LEFT(RY$11,4)*1,VOM!$G$6:$K$29,4,FALSE)</f>
        <v>1.7866959902006547</v>
      </c>
      <c r="RZ44" s="67">
        <f>VLOOKUP(LEFT(RZ$11,4)*1,VOM!$G$6:$K$29,4,FALSE)</f>
        <v>1.8142004847119944</v>
      </c>
      <c r="SA44" s="67">
        <f>VLOOKUP(LEFT(SA$11,4)*1,VOM!$G$6:$K$29,4,FALSE)</f>
        <v>1.8142004847119944</v>
      </c>
      <c r="SB44" s="67">
        <f>VLOOKUP(LEFT(SB$11,4)*1,VOM!$G$6:$K$29,4,FALSE)</f>
        <v>1.8142004847119944</v>
      </c>
      <c r="SC44" s="67">
        <f>VLOOKUP(LEFT(SC$11,4)*1,VOM!$G$6:$K$29,4,FALSE)</f>
        <v>1.8142004847119944</v>
      </c>
      <c r="SD44" s="67">
        <f>VLOOKUP(LEFT(SD$11,4)*1,VOM!$G$6:$K$29,4,FALSE)</f>
        <v>1.8142004847119944</v>
      </c>
      <c r="SE44" s="67">
        <f>VLOOKUP(LEFT(SE$11,4)*1,VOM!$G$6:$K$29,4,FALSE)</f>
        <v>1.8142004847119944</v>
      </c>
      <c r="SF44" s="67">
        <f>VLOOKUP(LEFT(SF$11,4)*1,VOM!$G$6:$K$29,4,FALSE)</f>
        <v>1.8142004847119944</v>
      </c>
      <c r="SG44" s="67">
        <f>VLOOKUP(LEFT(SG$11,4)*1,VOM!$G$6:$K$29,4,FALSE)</f>
        <v>1.8142004847119944</v>
      </c>
      <c r="SH44" s="67">
        <f>VLOOKUP(LEFT(SH$11,4)*1,VOM!$G$6:$K$29,4,FALSE)</f>
        <v>1.8142004847119944</v>
      </c>
      <c r="SI44" s="67">
        <f>VLOOKUP(LEFT(SI$11,4)*1,VOM!$G$6:$K$29,4,FALSE)</f>
        <v>1.8142004847119944</v>
      </c>
      <c r="SJ44" s="67">
        <f>VLOOKUP(LEFT(SJ$11,4)*1,VOM!$G$6:$K$29,4,FALSE)</f>
        <v>1.8142004847119944</v>
      </c>
      <c r="SK44" s="67">
        <f>VLOOKUP(LEFT(SK$11,4)*1,VOM!$G$6:$K$29,4,FALSE)</f>
        <v>1.8142004847119944</v>
      </c>
      <c r="SL44" s="67">
        <f>VLOOKUP(LEFT(SL$11,4)*1,VOM!$G$6:$K$29,4,FALSE)</f>
        <v>1.836029999577903</v>
      </c>
      <c r="SM44" s="67">
        <f>VLOOKUP(LEFT(SM$11,4)*1,VOM!$G$6:$K$29,4,FALSE)</f>
        <v>1.836029999577903</v>
      </c>
      <c r="SN44" s="67">
        <f>VLOOKUP(LEFT(SN$11,4)*1,VOM!$G$6:$K$29,4,FALSE)</f>
        <v>1.836029999577903</v>
      </c>
      <c r="SO44" s="67">
        <f>VLOOKUP(LEFT(SO$11,4)*1,VOM!$G$6:$K$29,4,FALSE)</f>
        <v>1.836029999577903</v>
      </c>
      <c r="SP44" s="67">
        <f>VLOOKUP(LEFT(SP$11,4)*1,VOM!$G$6:$K$29,4,FALSE)</f>
        <v>1.836029999577903</v>
      </c>
      <c r="SQ44" s="67">
        <f>VLOOKUP(LEFT(SQ$11,4)*1,VOM!$G$6:$K$29,4,FALSE)</f>
        <v>1.836029999577903</v>
      </c>
      <c r="SR44" s="67">
        <f>VLOOKUP(LEFT(SR$11,4)*1,VOM!$G$6:$K$29,4,FALSE)</f>
        <v>1.836029999577903</v>
      </c>
      <c r="SS44" s="67">
        <f>VLOOKUP(LEFT(SS$11,4)*1,VOM!$G$6:$K$29,4,FALSE)</f>
        <v>1.836029999577903</v>
      </c>
      <c r="ST44" s="67">
        <f>VLOOKUP(LEFT(ST$11,4)*1,VOM!$G$6:$K$29,4,FALSE)</f>
        <v>1.836029999577903</v>
      </c>
      <c r="SU44" s="67">
        <f>VLOOKUP(LEFT(SU$11,4)*1,VOM!$G$6:$K$29,4,FALSE)</f>
        <v>1.836029999577903</v>
      </c>
      <c r="SV44" s="67">
        <f>VLOOKUP(LEFT(SV$11,4)*1,VOM!$G$6:$K$29,4,FALSE)</f>
        <v>1.836029999577903</v>
      </c>
      <c r="SW44" s="67">
        <f>VLOOKUP(LEFT(SW$11,4)*1,VOM!$G$6:$K$29,4,FALSE)</f>
        <v>1.836029999577903</v>
      </c>
      <c r="SX44" s="67">
        <f>VLOOKUP(LEFT(SX$11,4)*1,VOM!$G$6:$K$29,4,FALSE)</f>
        <v>1.8605490122109261</v>
      </c>
      <c r="SY44" s="67">
        <f>VLOOKUP(LEFT(SY$11,4)*1,VOM!$G$6:$K$29,4,FALSE)</f>
        <v>1.8605490122109261</v>
      </c>
      <c r="SZ44" s="67">
        <f>VLOOKUP(LEFT(SZ$11,4)*1,VOM!$G$6:$K$29,4,FALSE)</f>
        <v>1.8605490122109261</v>
      </c>
      <c r="TA44" s="67">
        <f>VLOOKUP(LEFT(TA$11,4)*1,VOM!$G$6:$K$29,4,FALSE)</f>
        <v>1.8605490122109261</v>
      </c>
      <c r="TB44" s="67">
        <f>VLOOKUP(LEFT(TB$11,4)*1,VOM!$G$6:$K$29,4,FALSE)</f>
        <v>1.8605490122109261</v>
      </c>
      <c r="TC44" s="67">
        <f>VLOOKUP(LEFT(TC$11,4)*1,VOM!$G$6:$K$29,4,FALSE)</f>
        <v>1.8605490122109261</v>
      </c>
      <c r="TD44" s="67">
        <f>VLOOKUP(LEFT(TD$11,4)*1,VOM!$G$6:$K$29,4,FALSE)</f>
        <v>1.8605490122109261</v>
      </c>
      <c r="TE44" s="67">
        <f>VLOOKUP(LEFT(TE$11,4)*1,VOM!$G$6:$K$29,4,FALSE)</f>
        <v>1.8605490122109261</v>
      </c>
      <c r="TF44" s="67">
        <f>VLOOKUP(LEFT(TF$11,4)*1,VOM!$G$6:$K$29,4,FALSE)</f>
        <v>1.8605490122109261</v>
      </c>
      <c r="TG44" s="67">
        <f>VLOOKUP(LEFT(TG$11,4)*1,VOM!$G$6:$K$29,4,FALSE)</f>
        <v>1.8605490122109261</v>
      </c>
      <c r="TH44" s="67">
        <f>VLOOKUP(LEFT(TH$11,4)*1,VOM!$G$6:$K$29,4,FALSE)</f>
        <v>1.8605490122109261</v>
      </c>
      <c r="TI44" s="67">
        <f>VLOOKUP(LEFT(TI$11,4)*1,VOM!$G$6:$K$29,4,FALSE)</f>
        <v>1.8605490122109261</v>
      </c>
      <c r="TJ44" s="67">
        <f>VLOOKUP(LEFT(TJ$11,4)*1,VOM!$G$6:$K$29,4,FALSE)</f>
        <v>1.8787066461751594</v>
      </c>
      <c r="TK44" s="67">
        <f>VLOOKUP(LEFT(TK$11,4)*1,VOM!$G$6:$K$29,4,FALSE)</f>
        <v>1.8787066461751594</v>
      </c>
      <c r="TL44" s="67">
        <f>VLOOKUP(LEFT(TL$11,4)*1,VOM!$G$6:$K$29,4,FALSE)</f>
        <v>1.8787066461751594</v>
      </c>
      <c r="TM44" s="67">
        <f>VLOOKUP(LEFT(TM$11,4)*1,VOM!$G$6:$K$29,4,FALSE)</f>
        <v>1.8787066461751594</v>
      </c>
      <c r="TN44" s="67">
        <f>VLOOKUP(LEFT(TN$11,4)*1,VOM!$G$6:$K$29,4,FALSE)</f>
        <v>1.8787066461751594</v>
      </c>
      <c r="TO44" s="67">
        <f>VLOOKUP(LEFT(TO$11,4)*1,VOM!$G$6:$K$29,4,FALSE)</f>
        <v>1.8787066461751594</v>
      </c>
      <c r="TP44" s="67">
        <f>VLOOKUP(LEFT(TP$11,4)*1,VOM!$G$6:$K$29,4,FALSE)</f>
        <v>1.8787066461751594</v>
      </c>
      <c r="TQ44" s="67">
        <f>VLOOKUP(LEFT(TQ$11,4)*1,VOM!$G$6:$K$29,4,FALSE)</f>
        <v>1.8787066461751594</v>
      </c>
      <c r="TR44" s="67">
        <f>VLOOKUP(LEFT(TR$11,4)*1,VOM!$G$6:$K$29,4,FALSE)</f>
        <v>1.8787066461751594</v>
      </c>
      <c r="TS44" s="67">
        <f>VLOOKUP(LEFT(TS$11,4)*1,VOM!$G$6:$K$29,4,FALSE)</f>
        <v>1.8787066461751594</v>
      </c>
      <c r="TT44" s="67">
        <f>VLOOKUP(LEFT(TT$11,4)*1,VOM!$G$6:$K$29,4,FALSE)</f>
        <v>1.8787066461751594</v>
      </c>
      <c r="TU44" s="67">
        <f>VLOOKUP(LEFT(TU$11,4)*1,VOM!$G$6:$K$29,4,FALSE)</f>
        <v>1.8787066461751594</v>
      </c>
      <c r="TV44" s="67">
        <f>VLOOKUP(LEFT(TV$11,4)*1,VOM!$G$6:$K$29,4,FALSE)</f>
        <v>1.8886576180815109</v>
      </c>
      <c r="TW44" s="67">
        <f>VLOOKUP(LEFT(TW$11,4)*1,VOM!$G$6:$K$29,4,FALSE)</f>
        <v>1.8886576180815109</v>
      </c>
      <c r="TX44" s="67">
        <f>VLOOKUP(LEFT(TX$11,4)*1,VOM!$G$6:$K$29,4,FALSE)</f>
        <v>1.8886576180815109</v>
      </c>
      <c r="TY44" s="67">
        <f>VLOOKUP(LEFT(TY$11,4)*1,VOM!$G$6:$K$29,4,FALSE)</f>
        <v>1.8886576180815109</v>
      </c>
      <c r="TZ44" s="67">
        <f>VLOOKUP(LEFT(TZ$11,4)*1,VOM!$G$6:$K$29,4,FALSE)</f>
        <v>1.8886576180815109</v>
      </c>
      <c r="UA44" s="67">
        <f>VLOOKUP(LEFT(UA$11,4)*1,VOM!$G$6:$K$29,4,FALSE)</f>
        <v>1.8886576180815109</v>
      </c>
      <c r="UB44" s="67">
        <f>VLOOKUP(LEFT(UB$11,4)*1,VOM!$G$6:$K$29,4,FALSE)</f>
        <v>1.8886576180815109</v>
      </c>
      <c r="UC44" s="67">
        <f>VLOOKUP(LEFT(UC$11,4)*1,VOM!$G$6:$K$29,4,FALSE)</f>
        <v>1.8886576180815109</v>
      </c>
      <c r="UD44" s="67">
        <f>VLOOKUP(LEFT(UD$11,4)*1,VOM!$G$6:$K$29,4,FALSE)</f>
        <v>1.8886576180815109</v>
      </c>
      <c r="UE44" s="67">
        <f>VLOOKUP(LEFT(UE$11,4)*1,VOM!$G$6:$K$29,4,FALSE)</f>
        <v>1.8886576180815109</v>
      </c>
      <c r="UF44" s="67">
        <f>VLOOKUP(LEFT(UF$11,4)*1,VOM!$G$6:$K$29,4,FALSE)</f>
        <v>1.8886576180815109</v>
      </c>
      <c r="UG44" s="67">
        <f>VLOOKUP(LEFT(UG$11,4)*1,VOM!$G$6:$K$29,4,FALSE)</f>
        <v>1.8886576180815109</v>
      </c>
      <c r="UH44" s="67">
        <f>VLOOKUP(LEFT(UH$11,4)*1,VOM!$G$6:$K$29,4,FALSE)</f>
        <v>1.9047386061373761</v>
      </c>
      <c r="UI44" s="67">
        <f>VLOOKUP(LEFT(UI$11,4)*1,VOM!$G$6:$K$29,4,FALSE)</f>
        <v>1.9047386061373761</v>
      </c>
      <c r="UJ44" s="67">
        <f>VLOOKUP(LEFT(UJ$11,4)*1,VOM!$G$6:$K$29,4,FALSE)</f>
        <v>1.9047386061373761</v>
      </c>
      <c r="UK44" s="67">
        <f>VLOOKUP(LEFT(UK$11,4)*1,VOM!$G$6:$K$29,4,FALSE)</f>
        <v>1.9047386061373761</v>
      </c>
      <c r="UL44" s="67">
        <f>VLOOKUP(LEFT(UL$11,4)*1,VOM!$G$6:$K$29,4,FALSE)</f>
        <v>1.9047386061373761</v>
      </c>
      <c r="UM44" s="67">
        <f>VLOOKUP(LEFT(UM$11,4)*1,VOM!$G$6:$K$29,4,FALSE)</f>
        <v>1.9047386061373761</v>
      </c>
      <c r="UN44" s="67">
        <f>VLOOKUP(LEFT(UN$11,4)*1,VOM!$G$6:$K$29,4,FALSE)</f>
        <v>1.9047386061373761</v>
      </c>
      <c r="UO44" s="67">
        <f>VLOOKUP(LEFT(UO$11,4)*1,VOM!$G$6:$K$29,4,FALSE)</f>
        <v>1.9047386061373761</v>
      </c>
      <c r="UP44" s="67">
        <f>VLOOKUP(LEFT(UP$11,4)*1,VOM!$G$6:$K$29,4,FALSE)</f>
        <v>1.9047386061373761</v>
      </c>
      <c r="UQ44" s="67">
        <f>VLOOKUP(LEFT(UQ$11,4)*1,VOM!$G$6:$K$29,4,FALSE)</f>
        <v>1.9047386061373761</v>
      </c>
      <c r="UR44" s="67">
        <f>VLOOKUP(LEFT(UR$11,4)*1,VOM!$G$6:$K$29,4,FALSE)</f>
        <v>1.9047386061373761</v>
      </c>
      <c r="US44" s="67">
        <f>VLOOKUP(LEFT(US$11,4)*1,VOM!$G$6:$K$29,4,FALSE)</f>
        <v>1.9047386061373761</v>
      </c>
      <c r="UT44" s="67">
        <f>VLOOKUP(LEFT(UT$11,4)*1,VOM!$G$6:$K$29,4,FALSE)</f>
        <v>1.9251578097522193</v>
      </c>
      <c r="UU44" s="67">
        <f>VLOOKUP(LEFT(UU$11,4)*1,VOM!$G$6:$K$29,4,FALSE)</f>
        <v>1.9251578097522193</v>
      </c>
      <c r="UV44" s="67">
        <f>VLOOKUP(LEFT(UV$11,4)*1,VOM!$G$6:$K$29,4,FALSE)</f>
        <v>1.9251578097522193</v>
      </c>
      <c r="UW44" s="67">
        <f>VLOOKUP(LEFT(UW$11,4)*1,VOM!$G$6:$K$29,4,FALSE)</f>
        <v>1.9251578097522193</v>
      </c>
      <c r="UX44" s="67">
        <f>VLOOKUP(LEFT(UX$11,4)*1,VOM!$G$6:$K$29,4,FALSE)</f>
        <v>1.9251578097522193</v>
      </c>
      <c r="UY44" s="67">
        <f>VLOOKUP(LEFT(UY$11,4)*1,VOM!$G$6:$K$29,4,FALSE)</f>
        <v>1.9251578097522193</v>
      </c>
      <c r="UZ44" s="67">
        <f>VLOOKUP(LEFT(UZ$11,4)*1,VOM!$G$6:$K$29,4,FALSE)</f>
        <v>1.9251578097522193</v>
      </c>
      <c r="VA44" s="67">
        <f>VLOOKUP(LEFT(VA$11,4)*1,VOM!$G$6:$K$29,4,FALSE)</f>
        <v>1.9251578097522193</v>
      </c>
      <c r="VB44" s="67">
        <f>VLOOKUP(LEFT(VB$11,4)*1,VOM!$G$6:$K$29,4,FALSE)</f>
        <v>1.9251578097522193</v>
      </c>
      <c r="VC44" s="67">
        <f>VLOOKUP(LEFT(VC$11,4)*1,VOM!$G$6:$K$29,4,FALSE)</f>
        <v>1.9251578097522193</v>
      </c>
      <c r="VD44" s="67">
        <f>VLOOKUP(LEFT(VD$11,4)*1,VOM!$G$6:$K$29,4,FALSE)</f>
        <v>1.9251578097522193</v>
      </c>
      <c r="VE44" s="67">
        <f>VLOOKUP(LEFT(VE$11,4)*1,VOM!$G$6:$K$29,4,FALSE)</f>
        <v>1.9251578097522193</v>
      </c>
      <c r="VF44" s="67">
        <f>VLOOKUP(LEFT(VF$11,4)*1,VOM!$G$6:$K$29,4,FALSE)</f>
        <v>1.9340615781774719</v>
      </c>
      <c r="VG44" s="67">
        <f>VLOOKUP(LEFT(VG$11,4)*1,VOM!$G$6:$K$29,4,FALSE)</f>
        <v>1.9340615781774719</v>
      </c>
      <c r="VH44" s="67">
        <f>VLOOKUP(LEFT(VH$11,4)*1,VOM!$G$6:$K$29,4,FALSE)</f>
        <v>1.9340615781774719</v>
      </c>
      <c r="VI44" s="67">
        <f>VLOOKUP(LEFT(VI$11,4)*1,VOM!$G$6:$K$29,4,FALSE)</f>
        <v>1.9340615781774719</v>
      </c>
      <c r="VJ44" s="67">
        <f>VLOOKUP(LEFT(VJ$11,4)*1,VOM!$G$6:$K$29,4,FALSE)</f>
        <v>1.9340615781774719</v>
      </c>
      <c r="VK44" s="67">
        <f>VLOOKUP(LEFT(VK$11,4)*1,VOM!$G$6:$K$29,4,FALSE)</f>
        <v>1.9340615781774719</v>
      </c>
      <c r="VL44" s="67">
        <f>VLOOKUP(LEFT(VL$11,4)*1,VOM!$G$6:$K$29,4,FALSE)</f>
        <v>1.9340615781774719</v>
      </c>
      <c r="VM44" s="67">
        <f>VLOOKUP(LEFT(VM$11,4)*1,VOM!$G$6:$K$29,4,FALSE)</f>
        <v>1.9340615781774719</v>
      </c>
      <c r="VN44" s="67">
        <f>VLOOKUP(LEFT(VN$11,4)*1,VOM!$G$6:$K$29,4,FALSE)</f>
        <v>1.9340615781774719</v>
      </c>
      <c r="VO44" s="67">
        <f>VLOOKUP(LEFT(VO$11,4)*1,VOM!$G$6:$K$29,4,FALSE)</f>
        <v>1.9340615781774719</v>
      </c>
      <c r="VP44" s="67">
        <f>VLOOKUP(LEFT(VP$11,4)*1,VOM!$G$6:$K$29,4,FALSE)</f>
        <v>1.9340615781774719</v>
      </c>
      <c r="VQ44" s="67">
        <f>VLOOKUP(LEFT(VQ$11,4)*1,VOM!$G$6:$K$29,4,FALSE)</f>
        <v>1.9340615781774719</v>
      </c>
      <c r="VR44" s="67">
        <f>VLOOKUP(LEFT(VR$11,4)*1,VOM!$G$6:$K$29,4,FALSE)</f>
        <v>1.9511514521228954</v>
      </c>
      <c r="VS44" s="67">
        <f>VLOOKUP(LEFT(VS$11,4)*1,VOM!$G$6:$K$29,4,FALSE)</f>
        <v>1.9511514521228954</v>
      </c>
      <c r="VT44" s="67">
        <f>VLOOKUP(LEFT(VT$11,4)*1,VOM!$G$6:$K$29,4,FALSE)</f>
        <v>1.9511514521228954</v>
      </c>
      <c r="VU44" s="67">
        <f>VLOOKUP(LEFT(VU$11,4)*1,VOM!$G$6:$K$29,4,FALSE)</f>
        <v>1.9511514521228954</v>
      </c>
      <c r="VV44" s="67">
        <f>VLOOKUP(LEFT(VV$11,4)*1,VOM!$G$6:$K$29,4,FALSE)</f>
        <v>1.9511514521228954</v>
      </c>
      <c r="VW44" s="67">
        <f>VLOOKUP(LEFT(VW$11,4)*1,VOM!$G$6:$K$29,4,FALSE)</f>
        <v>1.9511514521228954</v>
      </c>
      <c r="VX44" s="67">
        <f>VLOOKUP(LEFT(VX$11,4)*1,VOM!$G$6:$K$29,4,FALSE)</f>
        <v>1.9511514521228954</v>
      </c>
      <c r="VY44" s="67">
        <f>VLOOKUP(LEFT(VY$11,4)*1,VOM!$G$6:$K$29,4,FALSE)</f>
        <v>1.9511514521228954</v>
      </c>
      <c r="VZ44" s="67">
        <f>VLOOKUP(LEFT(VZ$11,4)*1,VOM!$G$6:$K$29,4,FALSE)</f>
        <v>1.9511514521228954</v>
      </c>
      <c r="WA44" s="67">
        <f>VLOOKUP(LEFT(WA$11,4)*1,VOM!$G$6:$K$29,4,FALSE)</f>
        <v>1.9511514521228954</v>
      </c>
      <c r="WB44" s="67">
        <f>VLOOKUP(LEFT(WB$11,4)*1,VOM!$G$6:$K$29,4,FALSE)</f>
        <v>1.9511514521228954</v>
      </c>
      <c r="WC44" s="67">
        <f>VLOOKUP(LEFT(WC$11,4)*1,VOM!$G$6:$K$29,4,FALSE)</f>
        <v>1.9511514521228954</v>
      </c>
      <c r="WD44" s="67">
        <f>VLOOKUP(LEFT(WD$11,4)*1,VOM!$G$6:$K$29,4,FALSE)</f>
        <v>1.9846641713412021</v>
      </c>
      <c r="WE44" s="67">
        <f>VLOOKUP(LEFT(WE$11,4)*1,VOM!$G$6:$K$29,4,FALSE)</f>
        <v>1.9846641713412021</v>
      </c>
      <c r="WF44" s="67">
        <f>VLOOKUP(LEFT(WF$11,4)*1,VOM!$G$6:$K$29,4,FALSE)</f>
        <v>1.9846641713412021</v>
      </c>
      <c r="WG44" s="67">
        <f>VLOOKUP(LEFT(WG$11,4)*1,VOM!$G$6:$K$29,4,FALSE)</f>
        <v>1.9846641713412021</v>
      </c>
      <c r="WH44" s="67">
        <f>VLOOKUP(LEFT(WH$11,4)*1,VOM!$G$6:$K$29,4,FALSE)</f>
        <v>1.9846641713412021</v>
      </c>
      <c r="WI44" s="67">
        <f>VLOOKUP(LEFT(WI$11,4)*1,VOM!$G$6:$K$29,4,FALSE)</f>
        <v>1.9846641713412021</v>
      </c>
      <c r="WJ44" s="67">
        <f>VLOOKUP(LEFT(WJ$11,4)*1,VOM!$G$6:$K$29,4,FALSE)</f>
        <v>1.9846641713412021</v>
      </c>
      <c r="WK44" s="67">
        <f>VLOOKUP(LEFT(WK$11,4)*1,VOM!$G$6:$K$29,4,FALSE)</f>
        <v>1.9846641713412021</v>
      </c>
      <c r="WL44" s="67">
        <f>VLOOKUP(LEFT(WL$11,4)*1,VOM!$G$6:$K$29,4,FALSE)</f>
        <v>1.9846641713412021</v>
      </c>
      <c r="WM44" s="67">
        <f>VLOOKUP(LEFT(WM$11,4)*1,VOM!$G$6:$K$29,4,FALSE)</f>
        <v>1.9846641713412021</v>
      </c>
      <c r="WN44" s="67">
        <f>VLOOKUP(LEFT(WN$11,4)*1,VOM!$G$6:$K$29,4,FALSE)</f>
        <v>1.9846641713412021</v>
      </c>
      <c r="WO44" s="67">
        <f>VLOOKUP(LEFT(WO$11,4)*1,VOM!$G$6:$K$29,4,FALSE)</f>
        <v>1.9846641713412021</v>
      </c>
      <c r="WP44" s="67">
        <f>VLOOKUP(LEFT(WP$11,4)*1,VOM!$G$6:$K$29,4,FALSE)</f>
        <v>2.0095165624238427</v>
      </c>
      <c r="WQ44" s="67">
        <f>VLOOKUP(LEFT(WQ$11,4)*1,VOM!$G$6:$K$29,4,FALSE)</f>
        <v>2.0095165624238427</v>
      </c>
      <c r="WR44" s="67">
        <f>VLOOKUP(LEFT(WR$11,4)*1,VOM!$G$6:$K$29,4,FALSE)</f>
        <v>2.0095165624238427</v>
      </c>
      <c r="WS44" s="67">
        <f>VLOOKUP(LEFT(WS$11,4)*1,VOM!$G$6:$K$29,4,FALSE)</f>
        <v>2.0095165624238427</v>
      </c>
      <c r="WT44" s="67">
        <f>VLOOKUP(LEFT(WT$11,4)*1,VOM!$G$6:$K$29,4,FALSE)</f>
        <v>2.0095165624238427</v>
      </c>
      <c r="WU44" s="67">
        <f>VLOOKUP(LEFT(WU$11,4)*1,VOM!$G$6:$K$29,4,FALSE)</f>
        <v>2.0095165624238427</v>
      </c>
      <c r="WV44" s="67">
        <f>VLOOKUP(LEFT(WV$11,4)*1,VOM!$G$6:$K$29,4,FALSE)</f>
        <v>2.0095165624238427</v>
      </c>
      <c r="WW44" s="67">
        <f>VLOOKUP(LEFT(WW$11,4)*1,VOM!$G$6:$K$29,4,FALSE)</f>
        <v>2.0095165624238427</v>
      </c>
      <c r="WX44" s="67">
        <f>VLOOKUP(LEFT(WX$11,4)*1,VOM!$G$6:$K$29,4,FALSE)</f>
        <v>2.0095165624238427</v>
      </c>
      <c r="WY44" s="67">
        <f>VLOOKUP(LEFT(WY$11,4)*1,VOM!$G$6:$K$29,4,FALSE)</f>
        <v>2.0095165624238427</v>
      </c>
      <c r="WZ44" s="67">
        <f>VLOOKUP(LEFT(WZ$11,4)*1,VOM!$G$6:$K$29,4,FALSE)</f>
        <v>2.0095165624238427</v>
      </c>
      <c r="XA44" s="67">
        <f>VLOOKUP(LEFT(XA$11,4)*1,VOM!$G$6:$K$29,4,FALSE)</f>
        <v>2.0095165624238427</v>
      </c>
      <c r="XB44" s="67">
        <f>VLOOKUP(LEFT(XB$11,4)*1,VOM!$G$6:$K$29,4,FALSE)</f>
        <v>2.0343470701979061</v>
      </c>
      <c r="XC44" s="67">
        <f>VLOOKUP(LEFT(XC$11,4)*1,VOM!$G$6:$K$29,4,FALSE)</f>
        <v>2.0343470701979061</v>
      </c>
      <c r="XD44" s="67">
        <f>VLOOKUP(LEFT(XD$11,4)*1,VOM!$G$6:$K$29,4,FALSE)</f>
        <v>2.0343470701979061</v>
      </c>
      <c r="XE44" s="67">
        <f>VLOOKUP(LEFT(XE$11,4)*1,VOM!$G$6:$K$29,4,FALSE)</f>
        <v>2.0343470701979061</v>
      </c>
      <c r="XF44" s="67">
        <f>VLOOKUP(LEFT(XF$11,4)*1,VOM!$G$6:$K$29,4,FALSE)</f>
        <v>2.0343470701979061</v>
      </c>
      <c r="XG44" s="67">
        <f>VLOOKUP(LEFT(XG$11,4)*1,VOM!$G$6:$K$29,4,FALSE)</f>
        <v>2.0343470701979061</v>
      </c>
      <c r="XH44" s="67">
        <f>VLOOKUP(LEFT(XH$11,4)*1,VOM!$G$6:$K$29,4,FALSE)</f>
        <v>2.0343470701979061</v>
      </c>
      <c r="XI44" s="67">
        <f>VLOOKUP(LEFT(XI$11,4)*1,VOM!$G$6:$K$29,4,FALSE)</f>
        <v>2.0343470701979061</v>
      </c>
      <c r="XJ44" s="67">
        <f>VLOOKUP(LEFT(XJ$11,4)*1,VOM!$G$6:$K$29,4,FALSE)</f>
        <v>2.0343470701979061</v>
      </c>
      <c r="XK44" s="67">
        <f>VLOOKUP(LEFT(XK$11,4)*1,VOM!$G$6:$K$29,4,FALSE)</f>
        <v>2.0343470701979061</v>
      </c>
      <c r="XL44" s="67">
        <f>VLOOKUP(LEFT(XL$11,4)*1,VOM!$G$6:$K$29,4,FALSE)</f>
        <v>2.0343470701979061</v>
      </c>
      <c r="XM44" s="67">
        <f>VLOOKUP(LEFT(XM$11,4)*1,VOM!$G$6:$K$29,4,FALSE)</f>
        <v>2.0343470701979061</v>
      </c>
    </row>
    <row r="45" spans="1:721" s="96" customFormat="1" x14ac:dyDescent="0.3">
      <c r="A45" s="96" t="s">
        <v>335</v>
      </c>
      <c r="AL45" s="67">
        <f>VLOOKUP(LEFT(AL$11,4)*1,VOM!$G$6:$K$29,5,FALSE)</f>
        <v>0.46</v>
      </c>
      <c r="AM45" s="67">
        <f>VLOOKUP(LEFT(AM$11,4)*1,VOM!$G$6:$K$29,5,FALSE)</f>
        <v>0.46</v>
      </c>
      <c r="AN45" s="67">
        <f>VLOOKUP(LEFT(AN$11,4)*1,VOM!$G$6:$K$29,5,FALSE)</f>
        <v>0.46</v>
      </c>
      <c r="AO45" s="67">
        <f>VLOOKUP(LEFT(AO$11,4)*1,VOM!$G$6:$K$29,5,FALSE)</f>
        <v>0.46</v>
      </c>
      <c r="AP45" s="67">
        <f>VLOOKUP(LEFT(AP$11,4)*1,VOM!$G$6:$K$29,5,FALSE)</f>
        <v>0.46</v>
      </c>
      <c r="AQ45" s="67">
        <f>VLOOKUP(LEFT(AQ$11,4)*1,VOM!$G$6:$K$29,5,FALSE)</f>
        <v>0.46</v>
      </c>
      <c r="AR45" s="67">
        <f>VLOOKUP(LEFT(AR$11,4)*1,VOM!$G$6:$K$29,5,FALSE)</f>
        <v>0.46</v>
      </c>
      <c r="AS45" s="67">
        <f>VLOOKUP(LEFT(AS$11,4)*1,VOM!$G$6:$K$29,5,FALSE)</f>
        <v>0.46</v>
      </c>
      <c r="AT45" s="67">
        <f>VLOOKUP(LEFT(AT$11,4)*1,VOM!$G$6:$K$29,5,FALSE)</f>
        <v>0.46</v>
      </c>
      <c r="AU45" s="67">
        <f>VLOOKUP(LEFT(AU$11,4)*1,VOM!$G$6:$K$29,5,FALSE)</f>
        <v>0.46</v>
      </c>
      <c r="AV45" s="67">
        <f>VLOOKUP(LEFT(AV$11,4)*1,VOM!$G$6:$K$29,5,FALSE)</f>
        <v>0.46</v>
      </c>
      <c r="AW45" s="67">
        <f>VLOOKUP(LEFT(AW$11,4)*1,VOM!$G$6:$K$29,5,FALSE)</f>
        <v>0.46</v>
      </c>
      <c r="AX45" s="67">
        <f>VLOOKUP(LEFT(AX$11,4)*1,VOM!$G$6:$K$29,5,FALSE)</f>
        <v>0.47</v>
      </c>
      <c r="AY45" s="67">
        <f>VLOOKUP(LEFT(AY$11,4)*1,VOM!$G$6:$K$29,5,FALSE)</f>
        <v>0.47</v>
      </c>
      <c r="AZ45" s="67">
        <f>VLOOKUP(LEFT(AZ$11,4)*1,VOM!$G$6:$K$29,5,FALSE)</f>
        <v>0.47</v>
      </c>
      <c r="BA45" s="67">
        <f>VLOOKUP(LEFT(BA$11,4)*1,VOM!$G$6:$K$29,5,FALSE)</f>
        <v>0.47</v>
      </c>
      <c r="BB45" s="67">
        <f>VLOOKUP(LEFT(BB$11,4)*1,VOM!$G$6:$K$29,5,FALSE)</f>
        <v>0.47</v>
      </c>
      <c r="BC45" s="67">
        <f>VLOOKUP(LEFT(BC$11,4)*1,VOM!$G$6:$K$29,5,FALSE)</f>
        <v>0.47</v>
      </c>
      <c r="BD45" s="67">
        <f>VLOOKUP(LEFT(BD$11,4)*1,VOM!$G$6:$K$29,5,FALSE)</f>
        <v>0.47</v>
      </c>
      <c r="BE45" s="67">
        <f>VLOOKUP(LEFT(BE$11,4)*1,VOM!$G$6:$K$29,5,FALSE)</f>
        <v>0.47</v>
      </c>
      <c r="BF45" s="67">
        <f>VLOOKUP(LEFT(BF$11,4)*1,VOM!$G$6:$K$29,5,FALSE)</f>
        <v>0.47</v>
      </c>
      <c r="BG45" s="67">
        <f>VLOOKUP(LEFT(BG$11,4)*1,VOM!$G$6:$K$29,5,FALSE)</f>
        <v>0.47</v>
      </c>
      <c r="BH45" s="67">
        <f>VLOOKUP(LEFT(BH$11,4)*1,VOM!$G$6:$K$29,5,FALSE)</f>
        <v>0.47</v>
      </c>
      <c r="BI45" s="67">
        <f>VLOOKUP(LEFT(BI$11,4)*1,VOM!$G$6:$K$29,5,FALSE)</f>
        <v>0.47</v>
      </c>
      <c r="BJ45" s="67">
        <f>VLOOKUP(LEFT(BJ$11,4)*1,VOM!$G$6:$K$29,5,FALSE)</f>
        <v>0.48</v>
      </c>
      <c r="BK45" s="67">
        <f>VLOOKUP(LEFT(BK$11,4)*1,VOM!$G$6:$K$29,5,FALSE)</f>
        <v>0.48</v>
      </c>
      <c r="BL45" s="67">
        <f>VLOOKUP(LEFT(BL$11,4)*1,VOM!$G$6:$K$29,5,FALSE)</f>
        <v>0.48</v>
      </c>
      <c r="BM45" s="67">
        <f>VLOOKUP(LEFT(BM$11,4)*1,VOM!$G$6:$K$29,5,FALSE)</f>
        <v>0.48</v>
      </c>
      <c r="BN45" s="67">
        <f>VLOOKUP(LEFT(BN$11,4)*1,VOM!$G$6:$K$29,5,FALSE)</f>
        <v>0.48</v>
      </c>
      <c r="BO45" s="67">
        <f>VLOOKUP(LEFT(BO$11,4)*1,VOM!$G$6:$K$29,5,FALSE)</f>
        <v>0.48</v>
      </c>
      <c r="BP45" s="67">
        <f>VLOOKUP(LEFT(BP$11,4)*1,VOM!$G$6:$K$29,5,FALSE)</f>
        <v>0.48</v>
      </c>
      <c r="BQ45" s="67">
        <f>VLOOKUP(LEFT(BQ$11,4)*1,VOM!$G$6:$K$29,5,FALSE)</f>
        <v>0.48</v>
      </c>
      <c r="BR45" s="67">
        <f>VLOOKUP(LEFT(BR$11,4)*1,VOM!$G$6:$K$29,5,FALSE)</f>
        <v>0.48</v>
      </c>
      <c r="BS45" s="67">
        <f>VLOOKUP(LEFT(BS$11,4)*1,VOM!$G$6:$K$29,5,FALSE)</f>
        <v>0.48</v>
      </c>
      <c r="BT45" s="67">
        <f>VLOOKUP(LEFT(BT$11,4)*1,VOM!$G$6:$K$29,5,FALSE)</f>
        <v>0.48</v>
      </c>
      <c r="BU45" s="67">
        <f>VLOOKUP(LEFT(BU$11,4)*1,VOM!$G$6:$K$29,5,FALSE)</f>
        <v>0.48</v>
      </c>
      <c r="BV45" s="67">
        <f>VLOOKUP(LEFT(BV$11,4)*1,VOM!$G$6:$K$29,5,FALSE)</f>
        <v>0.49</v>
      </c>
      <c r="BW45" s="67">
        <f>VLOOKUP(LEFT(BW$11,4)*1,VOM!$G$6:$K$29,5,FALSE)</f>
        <v>0.49</v>
      </c>
      <c r="BX45" s="67">
        <f>VLOOKUP(LEFT(BX$11,4)*1,VOM!$G$6:$K$29,5,FALSE)</f>
        <v>0.49</v>
      </c>
      <c r="BY45" s="67">
        <f>VLOOKUP(LEFT(BY$11,4)*1,VOM!$G$6:$K$29,5,FALSE)</f>
        <v>0.49</v>
      </c>
      <c r="BZ45" s="67">
        <f>VLOOKUP(LEFT(BZ$11,4)*1,VOM!$G$6:$K$29,5,FALSE)</f>
        <v>0.49</v>
      </c>
      <c r="CA45" s="67">
        <f>VLOOKUP(LEFT(CA$11,4)*1,VOM!$G$6:$K$29,5,FALSE)</f>
        <v>0.49</v>
      </c>
      <c r="CB45" s="67">
        <f>VLOOKUP(LEFT(CB$11,4)*1,VOM!$G$6:$K$29,5,FALSE)</f>
        <v>0.49</v>
      </c>
      <c r="CC45" s="67">
        <f>VLOOKUP(LEFT(CC$11,4)*1,VOM!$G$6:$K$29,5,FALSE)</f>
        <v>0.49</v>
      </c>
      <c r="CD45" s="67">
        <f>VLOOKUP(LEFT(CD$11,4)*1,VOM!$G$6:$K$29,5,FALSE)</f>
        <v>0.49</v>
      </c>
      <c r="CE45" s="67">
        <f>VLOOKUP(LEFT(CE$11,4)*1,VOM!$G$6:$K$29,5,FALSE)</f>
        <v>0.49</v>
      </c>
      <c r="CF45" s="67">
        <f>VLOOKUP(LEFT(CF$11,4)*1,VOM!$G$6:$K$29,5,FALSE)</f>
        <v>0.49</v>
      </c>
      <c r="CG45" s="67">
        <f>VLOOKUP(LEFT(CG$11,4)*1,VOM!$G$6:$K$29,5,FALSE)</f>
        <v>0.49</v>
      </c>
      <c r="CH45" s="67">
        <f>VLOOKUP(LEFT(CH$11,4)*1,VOM!$G$6:$K$29,5,FALSE)</f>
        <v>0.5</v>
      </c>
      <c r="CI45" s="67">
        <f>VLOOKUP(LEFT(CI$11,4)*1,VOM!$G$6:$K$29,5,FALSE)</f>
        <v>0.5</v>
      </c>
      <c r="CJ45" s="67">
        <f>VLOOKUP(LEFT(CJ$11,4)*1,VOM!$G$6:$K$29,5,FALSE)</f>
        <v>0.5</v>
      </c>
      <c r="CK45" s="67">
        <f>VLOOKUP(LEFT(CK$11,4)*1,VOM!$G$6:$K$29,5,FALSE)</f>
        <v>0.5</v>
      </c>
      <c r="CL45" s="67">
        <f>VLOOKUP(LEFT(CL$11,4)*1,VOM!$G$6:$K$29,5,FALSE)</f>
        <v>0.5</v>
      </c>
      <c r="CM45" s="67">
        <f>VLOOKUP(LEFT(CM$11,4)*1,VOM!$G$6:$K$29,5,FALSE)</f>
        <v>0.5</v>
      </c>
      <c r="CN45" s="67">
        <f>VLOOKUP(LEFT(CN$11,4)*1,VOM!$G$6:$K$29,5,FALSE)</f>
        <v>0.5</v>
      </c>
      <c r="CO45" s="67">
        <f>VLOOKUP(LEFT(CO$11,4)*1,VOM!$G$6:$K$29,5,FALSE)</f>
        <v>0.5</v>
      </c>
      <c r="CP45" s="67">
        <f>VLOOKUP(LEFT(CP$11,4)*1,VOM!$G$6:$K$29,5,FALSE)</f>
        <v>0.5</v>
      </c>
      <c r="CQ45" s="67">
        <f>VLOOKUP(LEFT(CQ$11,4)*1,VOM!$G$6:$K$29,5,FALSE)</f>
        <v>0.5</v>
      </c>
      <c r="CR45" s="67">
        <f>VLOOKUP(LEFT(CR$11,4)*1,VOM!$G$6:$K$29,5,FALSE)</f>
        <v>0.5</v>
      </c>
      <c r="CS45" s="67">
        <f>VLOOKUP(LEFT(CS$11,4)*1,VOM!$G$6:$K$29,5,FALSE)</f>
        <v>0.5</v>
      </c>
      <c r="CT45" s="67">
        <f>VLOOKUP(LEFT(CT$11,4)*1,VOM!$G$6:$K$29,5,FALSE)</f>
        <v>0.51</v>
      </c>
      <c r="CU45" s="67">
        <f>VLOOKUP(LEFT(CU$11,4)*1,VOM!$G$6:$K$29,5,FALSE)</f>
        <v>0.51</v>
      </c>
      <c r="CV45" s="67">
        <f>VLOOKUP(LEFT(CV$11,4)*1,VOM!$G$6:$K$29,5,FALSE)</f>
        <v>0.51</v>
      </c>
      <c r="CW45" s="67">
        <f>VLOOKUP(LEFT(CW$11,4)*1,VOM!$G$6:$K$29,5,FALSE)</f>
        <v>0.51</v>
      </c>
      <c r="CX45" s="67">
        <f>VLOOKUP(LEFT(CX$11,4)*1,VOM!$G$6:$K$29,5,FALSE)</f>
        <v>0.51</v>
      </c>
      <c r="CY45" s="67">
        <f>VLOOKUP(LEFT(CY$11,4)*1,VOM!$G$6:$K$29,5,FALSE)</f>
        <v>0.51</v>
      </c>
      <c r="CZ45" s="67">
        <f>VLOOKUP(LEFT(CZ$11,4)*1,VOM!$G$6:$K$29,5,FALSE)</f>
        <v>0.51</v>
      </c>
      <c r="DA45" s="67">
        <f>VLOOKUP(LEFT(DA$11,4)*1,VOM!$G$6:$K$29,5,FALSE)</f>
        <v>0.51</v>
      </c>
      <c r="DB45" s="67">
        <f>VLOOKUP(LEFT(DB$11,4)*1,VOM!$G$6:$K$29,5,FALSE)</f>
        <v>0.51</v>
      </c>
      <c r="DC45" s="67">
        <f>VLOOKUP(LEFT(DC$11,4)*1,VOM!$G$6:$K$29,5,FALSE)</f>
        <v>0.51</v>
      </c>
      <c r="DD45" s="67">
        <f>VLOOKUP(LEFT(DD$11,4)*1,VOM!$G$6:$K$29,5,FALSE)</f>
        <v>0.51</v>
      </c>
      <c r="DE45" s="67">
        <f>VLOOKUP(LEFT(DE$11,4)*1,VOM!$G$6:$K$29,5,FALSE)</f>
        <v>0.51</v>
      </c>
      <c r="DF45" s="67">
        <f>VLOOKUP(LEFT(DF$11,4)*1,VOM!$G$6:$K$29,5,FALSE)</f>
        <v>0.52</v>
      </c>
      <c r="DG45" s="67">
        <f>VLOOKUP(LEFT(DG$11,4)*1,VOM!$G$6:$K$29,5,FALSE)</f>
        <v>0.52</v>
      </c>
      <c r="DH45" s="67">
        <f>VLOOKUP(LEFT(DH$11,4)*1,VOM!$G$6:$K$29,5,FALSE)</f>
        <v>0.52</v>
      </c>
      <c r="DI45" s="67">
        <f>VLOOKUP(LEFT(DI$11,4)*1,VOM!$G$6:$K$29,5,FALSE)</f>
        <v>0.52</v>
      </c>
      <c r="DJ45" s="67">
        <f>VLOOKUP(LEFT(DJ$11,4)*1,VOM!$G$6:$K$29,5,FALSE)</f>
        <v>0.52</v>
      </c>
      <c r="DK45" s="67">
        <f>VLOOKUP(LEFT(DK$11,4)*1,VOM!$G$6:$K$29,5,FALSE)</f>
        <v>0.52</v>
      </c>
      <c r="DL45" s="67">
        <f>VLOOKUP(LEFT(DL$11,4)*1,VOM!$G$6:$K$29,5,FALSE)</f>
        <v>0.52</v>
      </c>
      <c r="DM45" s="67">
        <f>VLOOKUP(LEFT(DM$11,4)*1,VOM!$G$6:$K$29,5,FALSE)</f>
        <v>0.52</v>
      </c>
      <c r="DN45" s="67">
        <f>VLOOKUP(LEFT(DN$11,4)*1,VOM!$G$6:$K$29,5,FALSE)</f>
        <v>0.52</v>
      </c>
      <c r="DO45" s="67">
        <f>VLOOKUP(LEFT(DO$11,4)*1,VOM!$G$6:$K$29,5,FALSE)</f>
        <v>0.52</v>
      </c>
      <c r="DP45" s="67">
        <f>VLOOKUP(LEFT(DP$11,4)*1,VOM!$G$6:$K$29,5,FALSE)</f>
        <v>0.52</v>
      </c>
      <c r="DQ45" s="67">
        <f>VLOOKUP(LEFT(DQ$11,4)*1,VOM!$G$6:$K$29,5,FALSE)</f>
        <v>0.52</v>
      </c>
      <c r="DR45" s="67">
        <f>VLOOKUP(LEFT(DR$11,4)*1,VOM!$G$6:$K$29,5,FALSE)</f>
        <v>0.53</v>
      </c>
      <c r="DS45" s="67">
        <f>VLOOKUP(LEFT(DS$11,4)*1,VOM!$G$6:$K$29,5,FALSE)</f>
        <v>0.53</v>
      </c>
      <c r="DT45" s="67">
        <f>VLOOKUP(LEFT(DT$11,4)*1,VOM!$G$6:$K$29,5,FALSE)</f>
        <v>0.53</v>
      </c>
      <c r="DU45" s="67">
        <f>VLOOKUP(LEFT(DU$11,4)*1,VOM!$G$6:$K$29,5,FALSE)</f>
        <v>0.53</v>
      </c>
      <c r="DV45" s="67">
        <f>VLOOKUP(LEFT(DV$11,4)*1,VOM!$G$6:$K$29,5,FALSE)</f>
        <v>0.53</v>
      </c>
      <c r="DW45" s="67">
        <f>VLOOKUP(LEFT(DW$11,4)*1,VOM!$G$6:$K$29,5,FALSE)</f>
        <v>0.53</v>
      </c>
      <c r="DX45" s="67">
        <f>VLOOKUP(LEFT(DX$11,4)*1,VOM!$G$6:$K$29,5,FALSE)</f>
        <v>0.53</v>
      </c>
      <c r="DY45" s="67">
        <f>VLOOKUP(LEFT(DY$11,4)*1,VOM!$G$6:$K$29,5,FALSE)</f>
        <v>0.53</v>
      </c>
      <c r="DZ45" s="67">
        <f>VLOOKUP(LEFT(DZ$11,4)*1,VOM!$G$6:$K$29,5,FALSE)</f>
        <v>0.53</v>
      </c>
      <c r="EA45" s="67">
        <f>VLOOKUP(LEFT(EA$11,4)*1,VOM!$G$6:$K$29,5,FALSE)</f>
        <v>0.53</v>
      </c>
      <c r="EB45" s="67">
        <f>VLOOKUP(LEFT(EB$11,4)*1,VOM!$G$6:$K$29,5,FALSE)</f>
        <v>0.53</v>
      </c>
      <c r="EC45" s="67">
        <f>VLOOKUP(LEFT(EC$11,4)*1,VOM!$G$6:$K$29,5,FALSE)</f>
        <v>0.53</v>
      </c>
      <c r="ED45" s="67">
        <f>VLOOKUP(LEFT(ED$11,4)*1,VOM!$G$6:$K$29,5,FALSE)</f>
        <v>0.54</v>
      </c>
      <c r="EE45" s="67">
        <f>VLOOKUP(LEFT(EE$11,4)*1,VOM!$G$6:$K$29,5,FALSE)</f>
        <v>0.54</v>
      </c>
      <c r="EF45" s="67">
        <f>VLOOKUP(LEFT(EF$11,4)*1,VOM!$G$6:$K$29,5,FALSE)</f>
        <v>0.54</v>
      </c>
      <c r="EG45" s="67">
        <f>VLOOKUP(LEFT(EG$11,4)*1,VOM!$G$6:$K$29,5,FALSE)</f>
        <v>0.54</v>
      </c>
      <c r="EH45" s="67">
        <f>VLOOKUP(LEFT(EH$11,4)*1,VOM!$G$6:$K$29,5,FALSE)</f>
        <v>0.54</v>
      </c>
      <c r="EI45" s="67">
        <f>VLOOKUP(LEFT(EI$11,4)*1,VOM!$G$6:$K$29,5,FALSE)</f>
        <v>0.54</v>
      </c>
      <c r="EJ45" s="67">
        <f>VLOOKUP(LEFT(EJ$11,4)*1,VOM!$G$6:$K$29,5,FALSE)</f>
        <v>0.54</v>
      </c>
      <c r="EK45" s="67">
        <f>VLOOKUP(LEFT(EK$11,4)*1,VOM!$G$6:$K$29,5,FALSE)</f>
        <v>0.54</v>
      </c>
      <c r="EL45" s="67">
        <f>VLOOKUP(LEFT(EL$11,4)*1,VOM!$G$6:$K$29,5,FALSE)</f>
        <v>0.54</v>
      </c>
      <c r="EM45" s="67">
        <f>VLOOKUP(LEFT(EM$11,4)*1,VOM!$G$6:$K$29,5,FALSE)</f>
        <v>0.54</v>
      </c>
      <c r="EN45" s="67">
        <f>VLOOKUP(LEFT(EN$11,4)*1,VOM!$G$6:$K$29,5,FALSE)</f>
        <v>0.54</v>
      </c>
      <c r="EO45" s="67">
        <f>VLOOKUP(LEFT(EO$11,4)*1,VOM!$G$6:$K$29,5,FALSE)</f>
        <v>0.54</v>
      </c>
      <c r="EP45" s="67">
        <f>VLOOKUP(LEFT(EP$11,4)*1,VOM!$G$6:$K$29,5,FALSE)</f>
        <v>0.55000000000000004</v>
      </c>
      <c r="EQ45" s="67">
        <f>VLOOKUP(LEFT(EQ$11,4)*1,VOM!$G$6:$K$29,5,FALSE)</f>
        <v>0.55000000000000004</v>
      </c>
      <c r="ER45" s="67">
        <f>VLOOKUP(LEFT(ER$11,4)*1,VOM!$G$6:$K$29,5,FALSE)</f>
        <v>0.55000000000000004</v>
      </c>
      <c r="ES45" s="67">
        <f>VLOOKUP(LEFT(ES$11,4)*1,VOM!$G$6:$K$29,5,FALSE)</f>
        <v>0.55000000000000004</v>
      </c>
      <c r="ET45" s="67">
        <f>VLOOKUP(LEFT(ET$11,4)*1,VOM!$G$6:$K$29,5,FALSE)</f>
        <v>0.55000000000000004</v>
      </c>
      <c r="EU45" s="67">
        <f>VLOOKUP(LEFT(EU$11,4)*1,VOM!$G$6:$K$29,5,FALSE)</f>
        <v>0.55000000000000004</v>
      </c>
      <c r="EV45" s="67">
        <f>VLOOKUP(LEFT(EV$11,4)*1,VOM!$G$6:$K$29,5,FALSE)</f>
        <v>0.55000000000000004</v>
      </c>
      <c r="EW45" s="67">
        <f>VLOOKUP(LEFT(EW$11,4)*1,VOM!$G$6:$K$29,5,FALSE)</f>
        <v>0.55000000000000004</v>
      </c>
      <c r="EX45" s="67">
        <f>VLOOKUP(LEFT(EX$11,4)*1,VOM!$G$6:$K$29,5,FALSE)</f>
        <v>0.55000000000000004</v>
      </c>
      <c r="EY45" s="67">
        <f>VLOOKUP(LEFT(EY$11,4)*1,VOM!$G$6:$K$29,5,FALSE)</f>
        <v>0.55000000000000004</v>
      </c>
      <c r="EZ45" s="67">
        <f>VLOOKUP(LEFT(EZ$11,4)*1,VOM!$G$6:$K$29,5,FALSE)</f>
        <v>0.55000000000000004</v>
      </c>
      <c r="FA45" s="67">
        <f>VLOOKUP(LEFT(FA$11,4)*1,VOM!$G$6:$K$29,5,FALSE)</f>
        <v>0.55000000000000004</v>
      </c>
      <c r="FB45" s="67">
        <f>VLOOKUP(LEFT(FB$11,4)*1,VOM!$G$6:$K$29,5,FALSE)</f>
        <v>0.56000000000000005</v>
      </c>
      <c r="FC45" s="67">
        <f>VLOOKUP(LEFT(FC$11,4)*1,VOM!$G$6:$K$29,5,FALSE)</f>
        <v>0.56000000000000005</v>
      </c>
      <c r="FD45" s="67">
        <f>VLOOKUP(LEFT(FD$11,4)*1,VOM!$G$6:$K$29,5,FALSE)</f>
        <v>0.56000000000000005</v>
      </c>
      <c r="FE45" s="67">
        <f>VLOOKUP(LEFT(FE$11,4)*1,VOM!$G$6:$K$29,5,FALSE)</f>
        <v>0.56000000000000005</v>
      </c>
      <c r="FF45" s="67">
        <f>VLOOKUP(LEFT(FF$11,4)*1,VOM!$G$6:$K$29,5,FALSE)</f>
        <v>0.56000000000000005</v>
      </c>
      <c r="FG45" s="67">
        <f>VLOOKUP(LEFT(FG$11,4)*1,VOM!$G$6:$K$29,5,FALSE)</f>
        <v>0.56000000000000005</v>
      </c>
      <c r="FH45" s="67">
        <f>VLOOKUP(LEFT(FH$11,4)*1,VOM!$G$6:$K$29,5,FALSE)</f>
        <v>0.56000000000000005</v>
      </c>
      <c r="FI45" s="67">
        <f>VLOOKUP(LEFT(FI$11,4)*1,VOM!$G$6:$K$29,5,FALSE)</f>
        <v>0.56000000000000005</v>
      </c>
      <c r="FJ45" s="67">
        <f>VLOOKUP(LEFT(FJ$11,4)*1,VOM!$G$6:$K$29,5,FALSE)</f>
        <v>0.56000000000000005</v>
      </c>
      <c r="FK45" s="67">
        <f>VLOOKUP(LEFT(FK$11,4)*1,VOM!$G$6:$K$29,5,FALSE)</f>
        <v>0.56000000000000005</v>
      </c>
      <c r="FL45" s="67">
        <f>VLOOKUP(LEFT(FL$11,4)*1,VOM!$G$6:$K$29,5,FALSE)</f>
        <v>0.56000000000000005</v>
      </c>
      <c r="FM45" s="67">
        <f>VLOOKUP(LEFT(FM$11,4)*1,VOM!$G$6:$K$29,5,FALSE)</f>
        <v>0.56000000000000005</v>
      </c>
      <c r="FN45" s="67">
        <f>VLOOKUP(LEFT(FN$11,4)*1,VOM!$G$6:$K$29,5,FALSE)</f>
        <v>0.57999999999999996</v>
      </c>
      <c r="FO45" s="67">
        <f>VLOOKUP(LEFT(FO$11,4)*1,VOM!$G$6:$K$29,5,FALSE)</f>
        <v>0.57999999999999996</v>
      </c>
      <c r="FP45" s="67">
        <f>VLOOKUP(LEFT(FP$11,4)*1,VOM!$G$6:$K$29,5,FALSE)</f>
        <v>0.57999999999999996</v>
      </c>
      <c r="FQ45" s="67">
        <f>VLOOKUP(LEFT(FQ$11,4)*1,VOM!$G$6:$K$29,5,FALSE)</f>
        <v>0.57999999999999996</v>
      </c>
      <c r="FR45" s="67">
        <f>VLOOKUP(LEFT(FR$11,4)*1,VOM!$G$6:$K$29,5,FALSE)</f>
        <v>0.57999999999999996</v>
      </c>
      <c r="FS45" s="67">
        <f>VLOOKUP(LEFT(FS$11,4)*1,VOM!$G$6:$K$29,5,FALSE)</f>
        <v>0.57999999999999996</v>
      </c>
      <c r="FT45" s="67">
        <f>VLOOKUP(LEFT(FT$11,4)*1,VOM!$G$6:$K$29,5,FALSE)</f>
        <v>0.57999999999999996</v>
      </c>
      <c r="FU45" s="67">
        <f>VLOOKUP(LEFT(FU$11,4)*1,VOM!$G$6:$K$29,5,FALSE)</f>
        <v>0.57999999999999996</v>
      </c>
      <c r="FV45" s="67">
        <f>VLOOKUP(LEFT(FV$11,4)*1,VOM!$G$6:$K$29,5,FALSE)</f>
        <v>0.57999999999999996</v>
      </c>
      <c r="FW45" s="67">
        <f>VLOOKUP(LEFT(FW$11,4)*1,VOM!$G$6:$K$29,5,FALSE)</f>
        <v>0.57999999999999996</v>
      </c>
      <c r="FX45" s="67">
        <f>VLOOKUP(LEFT(FX$11,4)*1,VOM!$G$6:$K$29,5,FALSE)</f>
        <v>0.57999999999999996</v>
      </c>
      <c r="FY45" s="67">
        <f>VLOOKUP(LEFT(FY$11,4)*1,VOM!$G$6:$K$29,5,FALSE)</f>
        <v>0.57999999999999996</v>
      </c>
      <c r="FZ45" s="67">
        <f>VLOOKUP(LEFT(FZ$11,4)*1,VOM!$G$6:$K$29,5,FALSE)</f>
        <v>0.59</v>
      </c>
      <c r="GA45" s="67">
        <f>VLOOKUP(LEFT(GA$11,4)*1,VOM!$G$6:$K$29,5,FALSE)</f>
        <v>0.59</v>
      </c>
      <c r="GB45" s="67">
        <f>VLOOKUP(LEFT(GB$11,4)*1,VOM!$G$6:$K$29,5,FALSE)</f>
        <v>0.59</v>
      </c>
      <c r="GC45" s="67">
        <f>VLOOKUP(LEFT(GC$11,4)*1,VOM!$G$6:$K$29,5,FALSE)</f>
        <v>0.59</v>
      </c>
      <c r="GD45" s="67">
        <f>VLOOKUP(LEFT(GD$11,4)*1,VOM!$G$6:$K$29,5,FALSE)</f>
        <v>0.59</v>
      </c>
      <c r="GE45" s="67">
        <f>VLOOKUP(LEFT(GE$11,4)*1,VOM!$G$6:$K$29,5,FALSE)</f>
        <v>0.59</v>
      </c>
      <c r="GF45" s="67">
        <f>VLOOKUP(LEFT(GF$11,4)*1,VOM!$G$6:$K$29,5,FALSE)</f>
        <v>0.59</v>
      </c>
      <c r="GG45" s="67">
        <f>VLOOKUP(LEFT(GG$11,4)*1,VOM!$G$6:$K$29,5,FALSE)</f>
        <v>0.59</v>
      </c>
      <c r="GH45" s="67">
        <f>VLOOKUP(LEFT(GH$11,4)*1,VOM!$G$6:$K$29,5,FALSE)</f>
        <v>0.59</v>
      </c>
      <c r="GI45" s="67">
        <f>VLOOKUP(LEFT(GI$11,4)*1,VOM!$G$6:$K$29,5,FALSE)</f>
        <v>0.59</v>
      </c>
      <c r="GJ45" s="67">
        <f>VLOOKUP(LEFT(GJ$11,4)*1,VOM!$G$6:$K$29,5,FALSE)</f>
        <v>0.59</v>
      </c>
      <c r="GK45" s="67">
        <f>VLOOKUP(LEFT(GK$11,4)*1,VOM!$G$6:$K$29,5,FALSE)</f>
        <v>0.59</v>
      </c>
      <c r="GL45" s="67">
        <f>VLOOKUP(LEFT(GL$11,4)*1,VOM!$G$6:$K$29,5,FALSE)</f>
        <v>0.6</v>
      </c>
      <c r="GM45" s="67">
        <f>VLOOKUP(LEFT(GM$11,4)*1,VOM!$G$6:$K$29,5,FALSE)</f>
        <v>0.6</v>
      </c>
      <c r="GN45" s="67">
        <f>VLOOKUP(LEFT(GN$11,4)*1,VOM!$G$6:$K$29,5,FALSE)</f>
        <v>0.6</v>
      </c>
      <c r="GO45" s="67">
        <f>VLOOKUP(LEFT(GO$11,4)*1,VOM!$G$6:$K$29,5,FALSE)</f>
        <v>0.6</v>
      </c>
      <c r="GP45" s="67">
        <f>VLOOKUP(LEFT(GP$11,4)*1,VOM!$G$6:$K$29,5,FALSE)</f>
        <v>0.6</v>
      </c>
      <c r="GQ45" s="67">
        <f>VLOOKUP(LEFT(GQ$11,4)*1,VOM!$G$6:$K$29,5,FALSE)</f>
        <v>0.6</v>
      </c>
      <c r="GR45" s="67">
        <f>VLOOKUP(LEFT(GR$11,4)*1,VOM!$G$6:$K$29,5,FALSE)</f>
        <v>0.6</v>
      </c>
      <c r="GS45" s="67">
        <f>VLOOKUP(LEFT(GS$11,4)*1,VOM!$G$6:$K$29,5,FALSE)</f>
        <v>0.6</v>
      </c>
      <c r="GT45" s="67">
        <f>VLOOKUP(LEFT(GT$11,4)*1,VOM!$G$6:$K$29,5,FALSE)</f>
        <v>0.6</v>
      </c>
      <c r="GU45" s="67">
        <f>VLOOKUP(LEFT(GU$11,4)*1,VOM!$G$6:$K$29,5,FALSE)</f>
        <v>0.6</v>
      </c>
      <c r="GV45" s="67">
        <f>VLOOKUP(LEFT(GV$11,4)*1,VOM!$G$6:$K$29,5,FALSE)</f>
        <v>0.6</v>
      </c>
      <c r="GW45" s="67">
        <f>VLOOKUP(LEFT(GW$11,4)*1,VOM!$G$6:$K$29,5,FALSE)</f>
        <v>0.6</v>
      </c>
      <c r="GX45" s="67">
        <f>VLOOKUP(LEFT(GX$11,4)*1,VOM!$G$6:$K$29,5,FALSE)</f>
        <v>0.61</v>
      </c>
      <c r="GY45" s="67">
        <f>VLOOKUP(LEFT(GY$11,4)*1,VOM!$G$6:$K$29,5,FALSE)</f>
        <v>0.61</v>
      </c>
      <c r="GZ45" s="67">
        <f>VLOOKUP(LEFT(GZ$11,4)*1,VOM!$G$6:$K$29,5,FALSE)</f>
        <v>0.61</v>
      </c>
      <c r="HA45" s="67">
        <f>VLOOKUP(LEFT(HA$11,4)*1,VOM!$G$6:$K$29,5,FALSE)</f>
        <v>0.61</v>
      </c>
      <c r="HB45" s="67">
        <f>VLOOKUP(LEFT(HB$11,4)*1,VOM!$G$6:$K$29,5,FALSE)</f>
        <v>0.61</v>
      </c>
      <c r="HC45" s="67">
        <f>VLOOKUP(LEFT(HC$11,4)*1,VOM!$G$6:$K$29,5,FALSE)</f>
        <v>0.61</v>
      </c>
      <c r="HD45" s="67">
        <f>VLOOKUP(LEFT(HD$11,4)*1,VOM!$G$6:$K$29,5,FALSE)</f>
        <v>0.61</v>
      </c>
      <c r="HE45" s="67">
        <f>VLOOKUP(LEFT(HE$11,4)*1,VOM!$G$6:$K$29,5,FALSE)</f>
        <v>0.61</v>
      </c>
      <c r="HF45" s="67">
        <f>VLOOKUP(LEFT(HF$11,4)*1,VOM!$G$6:$K$29,5,FALSE)</f>
        <v>0.61</v>
      </c>
      <c r="HG45" s="67">
        <f>VLOOKUP(LEFT(HG$11,4)*1,VOM!$G$6:$K$29,5,FALSE)</f>
        <v>0.61</v>
      </c>
      <c r="HH45" s="67">
        <f>VLOOKUP(LEFT(HH$11,4)*1,VOM!$G$6:$K$29,5,FALSE)</f>
        <v>0.61</v>
      </c>
      <c r="HI45" s="67">
        <f>VLOOKUP(LEFT(HI$11,4)*1,VOM!$G$6:$K$29,5,FALSE)</f>
        <v>0.61</v>
      </c>
      <c r="HJ45" s="67">
        <f>VLOOKUP(LEFT(HJ$11,4)*1,VOM!$G$6:$K$29,5,FALSE)</f>
        <v>0.62</v>
      </c>
      <c r="HK45" s="67">
        <f>VLOOKUP(LEFT(HK$11,4)*1,VOM!$G$6:$K$29,5,FALSE)</f>
        <v>0.62</v>
      </c>
      <c r="HL45" s="67">
        <f>VLOOKUP(LEFT(HL$11,4)*1,VOM!$G$6:$K$29,5,FALSE)</f>
        <v>0.62</v>
      </c>
      <c r="HM45" s="67">
        <f>VLOOKUP(LEFT(HM$11,4)*1,VOM!$G$6:$K$29,5,FALSE)</f>
        <v>0.62</v>
      </c>
      <c r="HN45" s="67">
        <f>VLOOKUP(LEFT(HN$11,4)*1,VOM!$G$6:$K$29,5,FALSE)</f>
        <v>0.62</v>
      </c>
      <c r="HO45" s="67">
        <f>VLOOKUP(LEFT(HO$11,4)*1,VOM!$G$6:$K$29,5,FALSE)</f>
        <v>0.62</v>
      </c>
      <c r="HP45" s="67">
        <f>VLOOKUP(LEFT(HP$11,4)*1,VOM!$G$6:$K$29,5,FALSE)</f>
        <v>0.62</v>
      </c>
      <c r="HQ45" s="67">
        <f>VLOOKUP(LEFT(HQ$11,4)*1,VOM!$G$6:$K$29,5,FALSE)</f>
        <v>0.62</v>
      </c>
      <c r="HR45" s="67">
        <f>VLOOKUP(LEFT(HR$11,4)*1,VOM!$G$6:$K$29,5,FALSE)</f>
        <v>0.62</v>
      </c>
      <c r="HS45" s="67">
        <f>VLOOKUP(LEFT(HS$11,4)*1,VOM!$G$6:$K$29,5,FALSE)</f>
        <v>0.62</v>
      </c>
      <c r="HT45" s="67">
        <f>VLOOKUP(LEFT(HT$11,4)*1,VOM!$G$6:$K$29,5,FALSE)</f>
        <v>0.62</v>
      </c>
      <c r="HU45" s="67">
        <f>VLOOKUP(LEFT(HU$11,4)*1,VOM!$G$6:$K$29,5,FALSE)</f>
        <v>0.62</v>
      </c>
      <c r="HV45" s="67">
        <f>VLOOKUP(LEFT(HV$11,4)*1,VOM!$G$6:$K$29,5,FALSE)</f>
        <v>0.64</v>
      </c>
      <c r="HW45" s="67">
        <f>VLOOKUP(LEFT(HW$11,4)*1,VOM!$G$6:$K$29,5,FALSE)</f>
        <v>0.64</v>
      </c>
      <c r="HX45" s="67">
        <f>VLOOKUP(LEFT(HX$11,4)*1,VOM!$G$6:$K$29,5,FALSE)</f>
        <v>0.64</v>
      </c>
      <c r="HY45" s="67">
        <f>VLOOKUP(LEFT(HY$11,4)*1,VOM!$G$6:$K$29,5,FALSE)</f>
        <v>0.64</v>
      </c>
      <c r="HZ45" s="67">
        <f>VLOOKUP(LEFT(HZ$11,4)*1,VOM!$G$6:$K$29,5,FALSE)</f>
        <v>0.64</v>
      </c>
      <c r="IA45" s="67">
        <f>VLOOKUP(LEFT(IA$11,4)*1,VOM!$G$6:$K$29,5,FALSE)</f>
        <v>0.64</v>
      </c>
      <c r="IB45" s="67">
        <f>VLOOKUP(LEFT(IB$11,4)*1,VOM!$G$6:$K$29,5,FALSE)</f>
        <v>0.64</v>
      </c>
      <c r="IC45" s="67">
        <f>VLOOKUP(LEFT(IC$11,4)*1,VOM!$G$6:$K$29,5,FALSE)</f>
        <v>0.64</v>
      </c>
      <c r="ID45" s="67">
        <f>VLOOKUP(LEFT(ID$11,4)*1,VOM!$G$6:$K$29,5,FALSE)</f>
        <v>0.64</v>
      </c>
      <c r="IE45" s="67">
        <f>VLOOKUP(LEFT(IE$11,4)*1,VOM!$G$6:$K$29,5,FALSE)</f>
        <v>0.64</v>
      </c>
      <c r="IF45" s="67">
        <f>VLOOKUP(LEFT(IF$11,4)*1,VOM!$G$6:$K$29,5,FALSE)</f>
        <v>0.64</v>
      </c>
      <c r="IG45" s="67">
        <f>VLOOKUP(LEFT(IG$11,4)*1,VOM!$G$6:$K$29,5,FALSE)</f>
        <v>0.64</v>
      </c>
      <c r="IH45" s="67">
        <f>VLOOKUP(LEFT(IH$11,4)*1,VOM!$G$6:$K$29,5,FALSE)</f>
        <v>0.65</v>
      </c>
      <c r="II45" s="67">
        <f>VLOOKUP(LEFT(II$11,4)*1,VOM!$G$6:$K$29,5,FALSE)</f>
        <v>0.65</v>
      </c>
      <c r="IJ45" s="67">
        <f>VLOOKUP(LEFT(IJ$11,4)*1,VOM!$G$6:$K$29,5,FALSE)</f>
        <v>0.65</v>
      </c>
      <c r="IK45" s="67">
        <f>VLOOKUP(LEFT(IK$11,4)*1,VOM!$G$6:$K$29,5,FALSE)</f>
        <v>0.65</v>
      </c>
      <c r="IL45" s="67">
        <f>VLOOKUP(LEFT(IL$11,4)*1,VOM!$G$6:$K$29,5,FALSE)</f>
        <v>0.65</v>
      </c>
      <c r="IM45" s="67">
        <f>VLOOKUP(LEFT(IM$11,4)*1,VOM!$G$6:$K$29,5,FALSE)</f>
        <v>0.65</v>
      </c>
      <c r="IN45" s="67">
        <f>VLOOKUP(LEFT(IN$11,4)*1,VOM!$G$6:$K$29,5,FALSE)</f>
        <v>0.65</v>
      </c>
      <c r="IO45" s="67">
        <f>VLOOKUP(LEFT(IO$11,4)*1,VOM!$G$6:$K$29,5,FALSE)</f>
        <v>0.65</v>
      </c>
      <c r="IP45" s="67">
        <f>VLOOKUP(LEFT(IP$11,4)*1,VOM!$G$6:$K$29,5,FALSE)</f>
        <v>0.65</v>
      </c>
      <c r="IQ45" s="67">
        <f>VLOOKUP(LEFT(IQ$11,4)*1,VOM!$G$6:$K$29,5,FALSE)</f>
        <v>0.65</v>
      </c>
      <c r="IR45" s="67">
        <f>VLOOKUP(LEFT(IR$11,4)*1,VOM!$G$6:$K$29,5,FALSE)</f>
        <v>0.65</v>
      </c>
      <c r="IS45" s="67">
        <f>VLOOKUP(LEFT(IS$11,4)*1,VOM!$G$6:$K$29,5,FALSE)</f>
        <v>0.65</v>
      </c>
      <c r="IT45" s="67">
        <f>VLOOKUP(LEFT(IT$11,4)*1,VOM!$G$6:$K$29,5,FALSE)</f>
        <v>0.67</v>
      </c>
      <c r="IU45" s="67">
        <f>VLOOKUP(LEFT(IU$11,4)*1,VOM!$G$6:$K$29,5,FALSE)</f>
        <v>0.67</v>
      </c>
      <c r="IV45" s="67">
        <f>VLOOKUP(LEFT(IV$11,4)*1,VOM!$G$6:$K$29,5,FALSE)</f>
        <v>0.67</v>
      </c>
      <c r="IW45" s="67">
        <f>VLOOKUP(LEFT(IW$11,4)*1,VOM!$G$6:$K$29,5,FALSE)</f>
        <v>0.67</v>
      </c>
      <c r="IX45" s="67">
        <f>VLOOKUP(LEFT(IX$11,4)*1,VOM!$G$6:$K$29,5,FALSE)</f>
        <v>0.67</v>
      </c>
      <c r="IY45" s="67">
        <f>VLOOKUP(LEFT(IY$11,4)*1,VOM!$G$6:$K$29,5,FALSE)</f>
        <v>0.67</v>
      </c>
      <c r="IZ45" s="67">
        <f>VLOOKUP(LEFT(IZ$11,4)*1,VOM!$G$6:$K$29,5,FALSE)</f>
        <v>0.67</v>
      </c>
      <c r="JA45" s="67">
        <f>VLOOKUP(LEFT(JA$11,4)*1,VOM!$G$6:$K$29,5,FALSE)</f>
        <v>0.67</v>
      </c>
      <c r="JB45" s="67">
        <f>VLOOKUP(LEFT(JB$11,4)*1,VOM!$G$6:$K$29,5,FALSE)</f>
        <v>0.67</v>
      </c>
      <c r="JC45" s="67">
        <f>VLOOKUP(LEFT(JC$11,4)*1,VOM!$G$6:$K$29,5,FALSE)</f>
        <v>0.67</v>
      </c>
      <c r="JD45" s="67">
        <f>VLOOKUP(LEFT(JD$11,4)*1,VOM!$G$6:$K$29,5,FALSE)</f>
        <v>0.67</v>
      </c>
      <c r="JE45" s="67">
        <f>VLOOKUP(LEFT(JE$11,4)*1,VOM!$G$6:$K$29,5,FALSE)</f>
        <v>0.67</v>
      </c>
      <c r="JF45" s="67">
        <f>VLOOKUP(LEFT(JF$11,4)*1,VOM!$G$6:$K$29,5,FALSE)</f>
        <v>0.68</v>
      </c>
      <c r="JG45" s="67">
        <f>VLOOKUP(LEFT(JG$11,4)*1,VOM!$G$6:$K$29,5,FALSE)</f>
        <v>0.68</v>
      </c>
      <c r="JH45" s="67">
        <f>VLOOKUP(LEFT(JH$11,4)*1,VOM!$G$6:$K$29,5,FALSE)</f>
        <v>0.68</v>
      </c>
      <c r="JI45" s="67">
        <f>VLOOKUP(LEFT(JI$11,4)*1,VOM!$G$6:$K$29,5,FALSE)</f>
        <v>0.68</v>
      </c>
      <c r="JJ45" s="67">
        <f>VLOOKUP(LEFT(JJ$11,4)*1,VOM!$G$6:$K$29,5,FALSE)</f>
        <v>0.68</v>
      </c>
      <c r="JK45" s="67">
        <f>VLOOKUP(LEFT(JK$11,4)*1,VOM!$G$6:$K$29,5,FALSE)</f>
        <v>0.68</v>
      </c>
      <c r="JL45" s="67">
        <f>VLOOKUP(LEFT(JL$11,4)*1,VOM!$G$6:$K$29,5,FALSE)</f>
        <v>0.68</v>
      </c>
      <c r="JM45" s="67">
        <f>VLOOKUP(LEFT(JM$11,4)*1,VOM!$G$6:$K$29,5,FALSE)</f>
        <v>0.68</v>
      </c>
      <c r="JN45" s="67">
        <f>VLOOKUP(LEFT(JN$11,4)*1,VOM!$G$6:$K$29,5,FALSE)</f>
        <v>0.68</v>
      </c>
      <c r="JO45" s="67">
        <f>VLOOKUP(LEFT(JO$11,4)*1,VOM!$G$6:$K$29,5,FALSE)</f>
        <v>0.68</v>
      </c>
      <c r="JP45" s="67">
        <f>VLOOKUP(LEFT(JP$11,4)*1,VOM!$G$6:$K$29,5,FALSE)</f>
        <v>0.68</v>
      </c>
      <c r="JQ45" s="67">
        <f>VLOOKUP(LEFT(JQ$11,4)*1,VOM!$G$6:$K$29,5,FALSE)</f>
        <v>0.68</v>
      </c>
      <c r="JR45" s="92"/>
      <c r="JS45" s="92"/>
      <c r="JT45" s="92"/>
      <c r="JU45" s="92"/>
      <c r="JV45" s="92"/>
      <c r="JW45" s="92"/>
      <c r="JX45" s="92"/>
      <c r="JY45" s="92"/>
      <c r="JZ45" s="92"/>
      <c r="KA45" s="92"/>
      <c r="KB45" s="92"/>
      <c r="KC45" s="92"/>
      <c r="KD45" s="92"/>
      <c r="KE45" s="92"/>
      <c r="KF45" s="92"/>
      <c r="KG45" s="92"/>
      <c r="KH45" s="92"/>
      <c r="KI45" s="92"/>
      <c r="KJ45" s="92"/>
      <c r="KK45" s="92"/>
      <c r="KL45" s="92"/>
      <c r="KM45" s="92"/>
      <c r="KN45" s="92"/>
      <c r="KO45" s="92"/>
      <c r="KP45" s="92"/>
      <c r="KQ45" s="92"/>
      <c r="KR45" s="92"/>
      <c r="KS45" s="92"/>
      <c r="KT45" s="92"/>
      <c r="KU45" s="92"/>
      <c r="KV45" s="92"/>
      <c r="KW45" s="92"/>
      <c r="KX45" s="92"/>
      <c r="KY45" s="92"/>
      <c r="KZ45" s="92"/>
      <c r="LA45" s="92"/>
      <c r="LB45" s="92"/>
      <c r="LC45" s="92"/>
      <c r="LD45" s="92"/>
      <c r="LE45" s="92"/>
      <c r="LF45" s="92"/>
      <c r="LG45" s="92"/>
      <c r="LH45" s="92"/>
      <c r="LI45" s="92"/>
      <c r="LJ45" s="92"/>
      <c r="LK45" s="92"/>
      <c r="LL45" s="92"/>
      <c r="LM45" s="92"/>
      <c r="LN45" s="92"/>
      <c r="LO45" s="92"/>
      <c r="LP45" s="92"/>
      <c r="LQ45" s="92"/>
      <c r="LR45" s="92"/>
      <c r="LS45" s="92"/>
      <c r="LT45" s="92"/>
      <c r="LU45" s="92"/>
      <c r="LV45" s="92"/>
      <c r="LW45" s="92"/>
      <c r="LX45" s="92"/>
      <c r="LY45" s="92"/>
      <c r="LZ45" s="92"/>
      <c r="MA45" s="92"/>
      <c r="MB45" s="92"/>
      <c r="MC45" s="92"/>
      <c r="MD45" s="92"/>
      <c r="ME45" s="92"/>
      <c r="MF45" s="92"/>
      <c r="MG45" s="92"/>
      <c r="MH45" s="92"/>
      <c r="MI45" s="92"/>
      <c r="MJ45" s="92"/>
      <c r="MK45" s="92"/>
      <c r="ML45" s="92"/>
      <c r="MM45" s="92"/>
      <c r="MN45" s="92"/>
      <c r="MO45" s="92"/>
      <c r="MP45" s="92"/>
      <c r="MQ45" s="92"/>
      <c r="MR45" s="92"/>
      <c r="MS45" s="92"/>
      <c r="MT45" s="92"/>
      <c r="MU45" s="92"/>
      <c r="MV45" s="92"/>
      <c r="MW45" s="92"/>
      <c r="MX45" s="92"/>
      <c r="MY45" s="92"/>
      <c r="MZ45" s="92"/>
      <c r="NA45" s="92"/>
      <c r="NB45" s="92"/>
      <c r="NC45" s="92"/>
      <c r="ND45" s="92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2"/>
      <c r="NY45" s="92"/>
      <c r="NZ45" s="92"/>
      <c r="OA45" s="92"/>
      <c r="OB45" s="92"/>
      <c r="OC45" s="92"/>
      <c r="OD45" s="92"/>
      <c r="OE45" s="92"/>
      <c r="OF45" s="92"/>
      <c r="OG45" s="92"/>
      <c r="OH45" s="67">
        <f>VLOOKUP(LEFT(OH$11,4)*1,VOM!$G$6:$K$29,5,FALSE)</f>
        <v>0.46</v>
      </c>
      <c r="OI45" s="67">
        <f>VLOOKUP(LEFT(OI$11,4)*1,VOM!$G$6:$K$29,5,FALSE)</f>
        <v>0.46</v>
      </c>
      <c r="OJ45" s="67">
        <f>VLOOKUP(LEFT(OJ$11,4)*1,VOM!$G$6:$K$29,5,FALSE)</f>
        <v>0.46</v>
      </c>
      <c r="OK45" s="67">
        <f>VLOOKUP(LEFT(OK$11,4)*1,VOM!$G$6:$K$29,5,FALSE)</f>
        <v>0.46</v>
      </c>
      <c r="OL45" s="67">
        <f>VLOOKUP(LEFT(OL$11,4)*1,VOM!$G$6:$K$29,5,FALSE)</f>
        <v>0.46</v>
      </c>
      <c r="OM45" s="67">
        <f>VLOOKUP(LEFT(OM$11,4)*1,VOM!$G$6:$K$29,5,FALSE)</f>
        <v>0.46</v>
      </c>
      <c r="ON45" s="67">
        <f>VLOOKUP(LEFT(ON$11,4)*1,VOM!$G$6:$K$29,5,FALSE)</f>
        <v>0.46</v>
      </c>
      <c r="OO45" s="67">
        <f>VLOOKUP(LEFT(OO$11,4)*1,VOM!$G$6:$K$29,5,FALSE)</f>
        <v>0.46</v>
      </c>
      <c r="OP45" s="67">
        <f>VLOOKUP(LEFT(OP$11,4)*1,VOM!$G$6:$K$29,5,FALSE)</f>
        <v>0.46</v>
      </c>
      <c r="OQ45" s="67">
        <f>VLOOKUP(LEFT(OQ$11,4)*1,VOM!$G$6:$K$29,5,FALSE)</f>
        <v>0.46</v>
      </c>
      <c r="OR45" s="67">
        <f>VLOOKUP(LEFT(OR$11,4)*1,VOM!$G$6:$K$29,5,FALSE)</f>
        <v>0.46</v>
      </c>
      <c r="OS45" s="67">
        <f>VLOOKUP(LEFT(OS$11,4)*1,VOM!$G$6:$K$29,5,FALSE)</f>
        <v>0.46</v>
      </c>
      <c r="OT45" s="67">
        <f>VLOOKUP(LEFT(OT$11,4)*1,VOM!$G$6:$K$29,5,FALSE)</f>
        <v>0.47</v>
      </c>
      <c r="OU45" s="67">
        <f>VLOOKUP(LEFT(OU$11,4)*1,VOM!$G$6:$K$29,5,FALSE)</f>
        <v>0.47</v>
      </c>
      <c r="OV45" s="67">
        <f>VLOOKUP(LEFT(OV$11,4)*1,VOM!$G$6:$K$29,5,FALSE)</f>
        <v>0.47</v>
      </c>
      <c r="OW45" s="67">
        <f>VLOOKUP(LEFT(OW$11,4)*1,VOM!$G$6:$K$29,5,FALSE)</f>
        <v>0.47</v>
      </c>
      <c r="OX45" s="67">
        <f>VLOOKUP(LEFT(OX$11,4)*1,VOM!$G$6:$K$29,5,FALSE)</f>
        <v>0.47</v>
      </c>
      <c r="OY45" s="67">
        <f>VLOOKUP(LEFT(OY$11,4)*1,VOM!$G$6:$K$29,5,FALSE)</f>
        <v>0.47</v>
      </c>
      <c r="OZ45" s="67">
        <f>VLOOKUP(LEFT(OZ$11,4)*1,VOM!$G$6:$K$29,5,FALSE)</f>
        <v>0.47</v>
      </c>
      <c r="PA45" s="67">
        <f>VLOOKUP(LEFT(PA$11,4)*1,VOM!$G$6:$K$29,5,FALSE)</f>
        <v>0.47</v>
      </c>
      <c r="PB45" s="67">
        <f>VLOOKUP(LEFT(PB$11,4)*1,VOM!$G$6:$K$29,5,FALSE)</f>
        <v>0.47</v>
      </c>
      <c r="PC45" s="67">
        <f>VLOOKUP(LEFT(PC$11,4)*1,VOM!$G$6:$K$29,5,FALSE)</f>
        <v>0.47</v>
      </c>
      <c r="PD45" s="67">
        <f>VLOOKUP(LEFT(PD$11,4)*1,VOM!$G$6:$K$29,5,FALSE)</f>
        <v>0.47</v>
      </c>
      <c r="PE45" s="67">
        <f>VLOOKUP(LEFT(PE$11,4)*1,VOM!$G$6:$K$29,5,FALSE)</f>
        <v>0.47</v>
      </c>
      <c r="PF45" s="67">
        <f>VLOOKUP(LEFT(PF$11,4)*1,VOM!$G$6:$K$29,5,FALSE)</f>
        <v>0.48</v>
      </c>
      <c r="PG45" s="67">
        <f>VLOOKUP(LEFT(PG$11,4)*1,VOM!$G$6:$K$29,5,FALSE)</f>
        <v>0.48</v>
      </c>
      <c r="PH45" s="67">
        <f>VLOOKUP(LEFT(PH$11,4)*1,VOM!$G$6:$K$29,5,FALSE)</f>
        <v>0.48</v>
      </c>
      <c r="PI45" s="67">
        <f>VLOOKUP(LEFT(PI$11,4)*1,VOM!$G$6:$K$29,5,FALSE)</f>
        <v>0.48</v>
      </c>
      <c r="PJ45" s="67">
        <f>VLOOKUP(LEFT(PJ$11,4)*1,VOM!$G$6:$K$29,5,FALSE)</f>
        <v>0.48</v>
      </c>
      <c r="PK45" s="67">
        <f>VLOOKUP(LEFT(PK$11,4)*1,VOM!$G$6:$K$29,5,FALSE)</f>
        <v>0.48</v>
      </c>
      <c r="PL45" s="67">
        <f>VLOOKUP(LEFT(PL$11,4)*1,VOM!$G$6:$K$29,5,FALSE)</f>
        <v>0.48</v>
      </c>
      <c r="PM45" s="67">
        <f>VLOOKUP(LEFT(PM$11,4)*1,VOM!$G$6:$K$29,5,FALSE)</f>
        <v>0.48</v>
      </c>
      <c r="PN45" s="67">
        <f>VLOOKUP(LEFT(PN$11,4)*1,VOM!$G$6:$K$29,5,FALSE)</f>
        <v>0.48</v>
      </c>
      <c r="PO45" s="67">
        <f>VLOOKUP(LEFT(PO$11,4)*1,VOM!$G$6:$K$29,5,FALSE)</f>
        <v>0.48</v>
      </c>
      <c r="PP45" s="67">
        <f>VLOOKUP(LEFT(PP$11,4)*1,VOM!$G$6:$K$29,5,FALSE)</f>
        <v>0.48</v>
      </c>
      <c r="PQ45" s="67">
        <f>VLOOKUP(LEFT(PQ$11,4)*1,VOM!$G$6:$K$29,5,FALSE)</f>
        <v>0.48</v>
      </c>
      <c r="PR45" s="67">
        <f>VLOOKUP(LEFT(PR$11,4)*1,VOM!$G$6:$K$29,5,FALSE)</f>
        <v>0.49</v>
      </c>
      <c r="PS45" s="67">
        <f>VLOOKUP(LEFT(PS$11,4)*1,VOM!$G$6:$K$29,5,FALSE)</f>
        <v>0.49</v>
      </c>
      <c r="PT45" s="67">
        <f>VLOOKUP(LEFT(PT$11,4)*1,VOM!$G$6:$K$29,5,FALSE)</f>
        <v>0.49</v>
      </c>
      <c r="PU45" s="67">
        <f>VLOOKUP(LEFT(PU$11,4)*1,VOM!$G$6:$K$29,5,FALSE)</f>
        <v>0.49</v>
      </c>
      <c r="PV45" s="67">
        <f>VLOOKUP(LEFT(PV$11,4)*1,VOM!$G$6:$K$29,5,FALSE)</f>
        <v>0.49</v>
      </c>
      <c r="PW45" s="67">
        <f>VLOOKUP(LEFT(PW$11,4)*1,VOM!$G$6:$K$29,5,FALSE)</f>
        <v>0.49</v>
      </c>
      <c r="PX45" s="67">
        <f>VLOOKUP(LEFT(PX$11,4)*1,VOM!$G$6:$K$29,5,FALSE)</f>
        <v>0.49</v>
      </c>
      <c r="PY45" s="67">
        <f>VLOOKUP(LEFT(PY$11,4)*1,VOM!$G$6:$K$29,5,FALSE)</f>
        <v>0.49</v>
      </c>
      <c r="PZ45" s="67">
        <f>VLOOKUP(LEFT(PZ$11,4)*1,VOM!$G$6:$K$29,5,FALSE)</f>
        <v>0.49</v>
      </c>
      <c r="QA45" s="67">
        <f>VLOOKUP(LEFT(QA$11,4)*1,VOM!$G$6:$K$29,5,FALSE)</f>
        <v>0.49</v>
      </c>
      <c r="QB45" s="67">
        <f>VLOOKUP(LEFT(QB$11,4)*1,VOM!$G$6:$K$29,5,FALSE)</f>
        <v>0.49</v>
      </c>
      <c r="QC45" s="67">
        <f>VLOOKUP(LEFT(QC$11,4)*1,VOM!$G$6:$K$29,5,FALSE)</f>
        <v>0.49</v>
      </c>
      <c r="QD45" s="67">
        <f>VLOOKUP(LEFT(QD$11,4)*1,VOM!$G$6:$K$29,5,FALSE)</f>
        <v>0.5</v>
      </c>
      <c r="QE45" s="67">
        <f>VLOOKUP(LEFT(QE$11,4)*1,VOM!$G$6:$K$29,5,FALSE)</f>
        <v>0.5</v>
      </c>
      <c r="QF45" s="67">
        <f>VLOOKUP(LEFT(QF$11,4)*1,VOM!$G$6:$K$29,5,FALSE)</f>
        <v>0.5</v>
      </c>
      <c r="QG45" s="67">
        <f>VLOOKUP(LEFT(QG$11,4)*1,VOM!$G$6:$K$29,5,FALSE)</f>
        <v>0.5</v>
      </c>
      <c r="QH45" s="67">
        <f>VLOOKUP(LEFT(QH$11,4)*1,VOM!$G$6:$K$29,5,FALSE)</f>
        <v>0.5</v>
      </c>
      <c r="QI45" s="67">
        <f>VLOOKUP(LEFT(QI$11,4)*1,VOM!$G$6:$K$29,5,FALSE)</f>
        <v>0.5</v>
      </c>
      <c r="QJ45" s="67">
        <f>VLOOKUP(LEFT(QJ$11,4)*1,VOM!$G$6:$K$29,5,FALSE)</f>
        <v>0.5</v>
      </c>
      <c r="QK45" s="67">
        <f>VLOOKUP(LEFT(QK$11,4)*1,VOM!$G$6:$K$29,5,FALSE)</f>
        <v>0.5</v>
      </c>
      <c r="QL45" s="67">
        <f>VLOOKUP(LEFT(QL$11,4)*1,VOM!$G$6:$K$29,5,FALSE)</f>
        <v>0.5</v>
      </c>
      <c r="QM45" s="67">
        <f>VLOOKUP(LEFT(QM$11,4)*1,VOM!$G$6:$K$29,5,FALSE)</f>
        <v>0.5</v>
      </c>
      <c r="QN45" s="67">
        <f>VLOOKUP(LEFT(QN$11,4)*1,VOM!$G$6:$K$29,5,FALSE)</f>
        <v>0.5</v>
      </c>
      <c r="QO45" s="67">
        <f>VLOOKUP(LEFT(QO$11,4)*1,VOM!$G$6:$K$29,5,FALSE)</f>
        <v>0.5</v>
      </c>
      <c r="QP45" s="67">
        <f>VLOOKUP(LEFT(QP$11,4)*1,VOM!$G$6:$K$29,5,FALSE)</f>
        <v>0.51</v>
      </c>
      <c r="QQ45" s="67">
        <f>VLOOKUP(LEFT(QQ$11,4)*1,VOM!$G$6:$K$29,5,FALSE)</f>
        <v>0.51</v>
      </c>
      <c r="QR45" s="67">
        <f>VLOOKUP(LEFT(QR$11,4)*1,VOM!$G$6:$K$29,5,FALSE)</f>
        <v>0.51</v>
      </c>
      <c r="QS45" s="67">
        <f>VLOOKUP(LEFT(QS$11,4)*1,VOM!$G$6:$K$29,5,FALSE)</f>
        <v>0.51</v>
      </c>
      <c r="QT45" s="67">
        <f>VLOOKUP(LEFT(QT$11,4)*1,VOM!$G$6:$K$29,5,FALSE)</f>
        <v>0.51</v>
      </c>
      <c r="QU45" s="67">
        <f>VLOOKUP(LEFT(QU$11,4)*1,VOM!$G$6:$K$29,5,FALSE)</f>
        <v>0.51</v>
      </c>
      <c r="QV45" s="67">
        <f>VLOOKUP(LEFT(QV$11,4)*1,VOM!$G$6:$K$29,5,FALSE)</f>
        <v>0.51</v>
      </c>
      <c r="QW45" s="67">
        <f>VLOOKUP(LEFT(QW$11,4)*1,VOM!$G$6:$K$29,5,FALSE)</f>
        <v>0.51</v>
      </c>
      <c r="QX45" s="67">
        <f>VLOOKUP(LEFT(QX$11,4)*1,VOM!$G$6:$K$29,5,FALSE)</f>
        <v>0.51</v>
      </c>
      <c r="QY45" s="67">
        <f>VLOOKUP(LEFT(QY$11,4)*1,VOM!$G$6:$K$29,5,FALSE)</f>
        <v>0.51</v>
      </c>
      <c r="QZ45" s="67">
        <f>VLOOKUP(LEFT(QZ$11,4)*1,VOM!$G$6:$K$29,5,FALSE)</f>
        <v>0.51</v>
      </c>
      <c r="RA45" s="67">
        <f>VLOOKUP(LEFT(RA$11,4)*1,VOM!$G$6:$K$29,5,FALSE)</f>
        <v>0.51</v>
      </c>
      <c r="RB45" s="67">
        <f>VLOOKUP(LEFT(RB$11,4)*1,VOM!$G$6:$K$29,5,FALSE)</f>
        <v>0.52</v>
      </c>
      <c r="RC45" s="67">
        <f>VLOOKUP(LEFT(RC$11,4)*1,VOM!$G$6:$K$29,5,FALSE)</f>
        <v>0.52</v>
      </c>
      <c r="RD45" s="67">
        <f>VLOOKUP(LEFT(RD$11,4)*1,VOM!$G$6:$K$29,5,FALSE)</f>
        <v>0.52</v>
      </c>
      <c r="RE45" s="67">
        <f>VLOOKUP(LEFT(RE$11,4)*1,VOM!$G$6:$K$29,5,FALSE)</f>
        <v>0.52</v>
      </c>
      <c r="RF45" s="67">
        <f>VLOOKUP(LEFT(RF$11,4)*1,VOM!$G$6:$K$29,5,FALSE)</f>
        <v>0.52</v>
      </c>
      <c r="RG45" s="67">
        <f>VLOOKUP(LEFT(RG$11,4)*1,VOM!$G$6:$K$29,5,FALSE)</f>
        <v>0.52</v>
      </c>
      <c r="RH45" s="67">
        <f>VLOOKUP(LEFT(RH$11,4)*1,VOM!$G$6:$K$29,5,FALSE)</f>
        <v>0.52</v>
      </c>
      <c r="RI45" s="67">
        <f>VLOOKUP(LEFT(RI$11,4)*1,VOM!$G$6:$K$29,5,FALSE)</f>
        <v>0.52</v>
      </c>
      <c r="RJ45" s="67">
        <f>VLOOKUP(LEFT(RJ$11,4)*1,VOM!$G$6:$K$29,5,FALSE)</f>
        <v>0.52</v>
      </c>
      <c r="RK45" s="67">
        <f>VLOOKUP(LEFT(RK$11,4)*1,VOM!$G$6:$K$29,5,FALSE)</f>
        <v>0.52</v>
      </c>
      <c r="RL45" s="67">
        <f>VLOOKUP(LEFT(RL$11,4)*1,VOM!$G$6:$K$29,5,FALSE)</f>
        <v>0.52</v>
      </c>
      <c r="RM45" s="67">
        <f>VLOOKUP(LEFT(RM$11,4)*1,VOM!$G$6:$K$29,5,FALSE)</f>
        <v>0.52</v>
      </c>
      <c r="RN45" s="67">
        <f>VLOOKUP(LEFT(RN$11,4)*1,VOM!$G$6:$K$29,5,FALSE)</f>
        <v>0.53</v>
      </c>
      <c r="RO45" s="67">
        <f>VLOOKUP(LEFT(RO$11,4)*1,VOM!$G$6:$K$29,5,FALSE)</f>
        <v>0.53</v>
      </c>
      <c r="RP45" s="67">
        <f>VLOOKUP(LEFT(RP$11,4)*1,VOM!$G$6:$K$29,5,FALSE)</f>
        <v>0.53</v>
      </c>
      <c r="RQ45" s="67">
        <f>VLOOKUP(LEFT(RQ$11,4)*1,VOM!$G$6:$K$29,5,FALSE)</f>
        <v>0.53</v>
      </c>
      <c r="RR45" s="67">
        <f>VLOOKUP(LEFT(RR$11,4)*1,VOM!$G$6:$K$29,5,FALSE)</f>
        <v>0.53</v>
      </c>
      <c r="RS45" s="67">
        <f>VLOOKUP(LEFT(RS$11,4)*1,VOM!$G$6:$K$29,5,FALSE)</f>
        <v>0.53</v>
      </c>
      <c r="RT45" s="67">
        <f>VLOOKUP(LEFT(RT$11,4)*1,VOM!$G$6:$K$29,5,FALSE)</f>
        <v>0.53</v>
      </c>
      <c r="RU45" s="67">
        <f>VLOOKUP(LEFT(RU$11,4)*1,VOM!$G$6:$K$29,5,FALSE)</f>
        <v>0.53</v>
      </c>
      <c r="RV45" s="67">
        <f>VLOOKUP(LEFT(RV$11,4)*1,VOM!$G$6:$K$29,5,FALSE)</f>
        <v>0.53</v>
      </c>
      <c r="RW45" s="67">
        <f>VLOOKUP(LEFT(RW$11,4)*1,VOM!$G$6:$K$29,5,FALSE)</f>
        <v>0.53</v>
      </c>
      <c r="RX45" s="67">
        <f>VLOOKUP(LEFT(RX$11,4)*1,VOM!$G$6:$K$29,5,FALSE)</f>
        <v>0.53</v>
      </c>
      <c r="RY45" s="67">
        <f>VLOOKUP(LEFT(RY$11,4)*1,VOM!$G$6:$K$29,5,FALSE)</f>
        <v>0.53</v>
      </c>
      <c r="RZ45" s="67">
        <f>VLOOKUP(LEFT(RZ$11,4)*1,VOM!$G$6:$K$29,5,FALSE)</f>
        <v>0.54</v>
      </c>
      <c r="SA45" s="67">
        <f>VLOOKUP(LEFT(SA$11,4)*1,VOM!$G$6:$K$29,5,FALSE)</f>
        <v>0.54</v>
      </c>
      <c r="SB45" s="67">
        <f>VLOOKUP(LEFT(SB$11,4)*1,VOM!$G$6:$K$29,5,FALSE)</f>
        <v>0.54</v>
      </c>
      <c r="SC45" s="67">
        <f>VLOOKUP(LEFT(SC$11,4)*1,VOM!$G$6:$K$29,5,FALSE)</f>
        <v>0.54</v>
      </c>
      <c r="SD45" s="67">
        <f>VLOOKUP(LEFT(SD$11,4)*1,VOM!$G$6:$K$29,5,FALSE)</f>
        <v>0.54</v>
      </c>
      <c r="SE45" s="67">
        <f>VLOOKUP(LEFT(SE$11,4)*1,VOM!$G$6:$K$29,5,FALSE)</f>
        <v>0.54</v>
      </c>
      <c r="SF45" s="67">
        <f>VLOOKUP(LEFT(SF$11,4)*1,VOM!$G$6:$K$29,5,FALSE)</f>
        <v>0.54</v>
      </c>
      <c r="SG45" s="67">
        <f>VLOOKUP(LEFT(SG$11,4)*1,VOM!$G$6:$K$29,5,FALSE)</f>
        <v>0.54</v>
      </c>
      <c r="SH45" s="67">
        <f>VLOOKUP(LEFT(SH$11,4)*1,VOM!$G$6:$K$29,5,FALSE)</f>
        <v>0.54</v>
      </c>
      <c r="SI45" s="67">
        <f>VLOOKUP(LEFT(SI$11,4)*1,VOM!$G$6:$K$29,5,FALSE)</f>
        <v>0.54</v>
      </c>
      <c r="SJ45" s="67">
        <f>VLOOKUP(LEFT(SJ$11,4)*1,VOM!$G$6:$K$29,5,FALSE)</f>
        <v>0.54</v>
      </c>
      <c r="SK45" s="67">
        <f>VLOOKUP(LEFT(SK$11,4)*1,VOM!$G$6:$K$29,5,FALSE)</f>
        <v>0.54</v>
      </c>
      <c r="SL45" s="67">
        <f>VLOOKUP(LEFT(SL$11,4)*1,VOM!$G$6:$K$29,5,FALSE)</f>
        <v>0.55000000000000004</v>
      </c>
      <c r="SM45" s="67">
        <f>VLOOKUP(LEFT(SM$11,4)*1,VOM!$G$6:$K$29,5,FALSE)</f>
        <v>0.55000000000000004</v>
      </c>
      <c r="SN45" s="67">
        <f>VLOOKUP(LEFT(SN$11,4)*1,VOM!$G$6:$K$29,5,FALSE)</f>
        <v>0.55000000000000004</v>
      </c>
      <c r="SO45" s="67">
        <f>VLOOKUP(LEFT(SO$11,4)*1,VOM!$G$6:$K$29,5,FALSE)</f>
        <v>0.55000000000000004</v>
      </c>
      <c r="SP45" s="67">
        <f>VLOOKUP(LEFT(SP$11,4)*1,VOM!$G$6:$K$29,5,FALSE)</f>
        <v>0.55000000000000004</v>
      </c>
      <c r="SQ45" s="67">
        <f>VLOOKUP(LEFT(SQ$11,4)*1,VOM!$G$6:$K$29,5,FALSE)</f>
        <v>0.55000000000000004</v>
      </c>
      <c r="SR45" s="67">
        <f>VLOOKUP(LEFT(SR$11,4)*1,VOM!$G$6:$K$29,5,FALSE)</f>
        <v>0.55000000000000004</v>
      </c>
      <c r="SS45" s="67">
        <f>VLOOKUP(LEFT(SS$11,4)*1,VOM!$G$6:$K$29,5,FALSE)</f>
        <v>0.55000000000000004</v>
      </c>
      <c r="ST45" s="67">
        <f>VLOOKUP(LEFT(ST$11,4)*1,VOM!$G$6:$K$29,5,FALSE)</f>
        <v>0.55000000000000004</v>
      </c>
      <c r="SU45" s="67">
        <f>VLOOKUP(LEFT(SU$11,4)*1,VOM!$G$6:$K$29,5,FALSE)</f>
        <v>0.55000000000000004</v>
      </c>
      <c r="SV45" s="67">
        <f>VLOOKUP(LEFT(SV$11,4)*1,VOM!$G$6:$K$29,5,FALSE)</f>
        <v>0.55000000000000004</v>
      </c>
      <c r="SW45" s="67">
        <f>VLOOKUP(LEFT(SW$11,4)*1,VOM!$G$6:$K$29,5,FALSE)</f>
        <v>0.55000000000000004</v>
      </c>
      <c r="SX45" s="67">
        <f>VLOOKUP(LEFT(SX$11,4)*1,VOM!$G$6:$K$29,5,FALSE)</f>
        <v>0.56000000000000005</v>
      </c>
      <c r="SY45" s="67">
        <f>VLOOKUP(LEFT(SY$11,4)*1,VOM!$G$6:$K$29,5,FALSE)</f>
        <v>0.56000000000000005</v>
      </c>
      <c r="SZ45" s="67">
        <f>VLOOKUP(LEFT(SZ$11,4)*1,VOM!$G$6:$K$29,5,FALSE)</f>
        <v>0.56000000000000005</v>
      </c>
      <c r="TA45" s="67">
        <f>VLOOKUP(LEFT(TA$11,4)*1,VOM!$G$6:$K$29,5,FALSE)</f>
        <v>0.56000000000000005</v>
      </c>
      <c r="TB45" s="67">
        <f>VLOOKUP(LEFT(TB$11,4)*1,VOM!$G$6:$K$29,5,FALSE)</f>
        <v>0.56000000000000005</v>
      </c>
      <c r="TC45" s="67">
        <f>VLOOKUP(LEFT(TC$11,4)*1,VOM!$G$6:$K$29,5,FALSE)</f>
        <v>0.56000000000000005</v>
      </c>
      <c r="TD45" s="67">
        <f>VLOOKUP(LEFT(TD$11,4)*1,VOM!$G$6:$K$29,5,FALSE)</f>
        <v>0.56000000000000005</v>
      </c>
      <c r="TE45" s="67">
        <f>VLOOKUP(LEFT(TE$11,4)*1,VOM!$G$6:$K$29,5,FALSE)</f>
        <v>0.56000000000000005</v>
      </c>
      <c r="TF45" s="67">
        <f>VLOOKUP(LEFT(TF$11,4)*1,VOM!$G$6:$K$29,5,FALSE)</f>
        <v>0.56000000000000005</v>
      </c>
      <c r="TG45" s="67">
        <f>VLOOKUP(LEFT(TG$11,4)*1,VOM!$G$6:$K$29,5,FALSE)</f>
        <v>0.56000000000000005</v>
      </c>
      <c r="TH45" s="67">
        <f>VLOOKUP(LEFT(TH$11,4)*1,VOM!$G$6:$K$29,5,FALSE)</f>
        <v>0.56000000000000005</v>
      </c>
      <c r="TI45" s="67">
        <f>VLOOKUP(LEFT(TI$11,4)*1,VOM!$G$6:$K$29,5,FALSE)</f>
        <v>0.56000000000000005</v>
      </c>
      <c r="TJ45" s="67">
        <f>VLOOKUP(LEFT(TJ$11,4)*1,VOM!$G$6:$K$29,5,FALSE)</f>
        <v>0.57999999999999996</v>
      </c>
      <c r="TK45" s="67">
        <f>VLOOKUP(LEFT(TK$11,4)*1,VOM!$G$6:$K$29,5,FALSE)</f>
        <v>0.57999999999999996</v>
      </c>
      <c r="TL45" s="67">
        <f>VLOOKUP(LEFT(TL$11,4)*1,VOM!$G$6:$K$29,5,FALSE)</f>
        <v>0.57999999999999996</v>
      </c>
      <c r="TM45" s="67">
        <f>VLOOKUP(LEFT(TM$11,4)*1,VOM!$G$6:$K$29,5,FALSE)</f>
        <v>0.57999999999999996</v>
      </c>
      <c r="TN45" s="67">
        <f>VLOOKUP(LEFT(TN$11,4)*1,VOM!$G$6:$K$29,5,FALSE)</f>
        <v>0.57999999999999996</v>
      </c>
      <c r="TO45" s="67">
        <f>VLOOKUP(LEFT(TO$11,4)*1,VOM!$G$6:$K$29,5,FALSE)</f>
        <v>0.57999999999999996</v>
      </c>
      <c r="TP45" s="67">
        <f>VLOOKUP(LEFT(TP$11,4)*1,VOM!$G$6:$K$29,5,FALSE)</f>
        <v>0.57999999999999996</v>
      </c>
      <c r="TQ45" s="67">
        <f>VLOOKUP(LEFT(TQ$11,4)*1,VOM!$G$6:$K$29,5,FALSE)</f>
        <v>0.57999999999999996</v>
      </c>
      <c r="TR45" s="67">
        <f>VLOOKUP(LEFT(TR$11,4)*1,VOM!$G$6:$K$29,5,FALSE)</f>
        <v>0.57999999999999996</v>
      </c>
      <c r="TS45" s="67">
        <f>VLOOKUP(LEFT(TS$11,4)*1,VOM!$G$6:$K$29,5,FALSE)</f>
        <v>0.57999999999999996</v>
      </c>
      <c r="TT45" s="67">
        <f>VLOOKUP(LEFT(TT$11,4)*1,VOM!$G$6:$K$29,5,FALSE)</f>
        <v>0.57999999999999996</v>
      </c>
      <c r="TU45" s="67">
        <f>VLOOKUP(LEFT(TU$11,4)*1,VOM!$G$6:$K$29,5,FALSE)</f>
        <v>0.57999999999999996</v>
      </c>
      <c r="TV45" s="67">
        <f>VLOOKUP(LEFT(TV$11,4)*1,VOM!$G$6:$K$29,5,FALSE)</f>
        <v>0.59</v>
      </c>
      <c r="TW45" s="67">
        <f>VLOOKUP(LEFT(TW$11,4)*1,VOM!$G$6:$K$29,5,FALSE)</f>
        <v>0.59</v>
      </c>
      <c r="TX45" s="67">
        <f>VLOOKUP(LEFT(TX$11,4)*1,VOM!$G$6:$K$29,5,FALSE)</f>
        <v>0.59</v>
      </c>
      <c r="TY45" s="67">
        <f>VLOOKUP(LEFT(TY$11,4)*1,VOM!$G$6:$K$29,5,FALSE)</f>
        <v>0.59</v>
      </c>
      <c r="TZ45" s="67">
        <f>VLOOKUP(LEFT(TZ$11,4)*1,VOM!$G$6:$K$29,5,FALSE)</f>
        <v>0.59</v>
      </c>
      <c r="UA45" s="67">
        <f>VLOOKUP(LEFT(UA$11,4)*1,VOM!$G$6:$K$29,5,FALSE)</f>
        <v>0.59</v>
      </c>
      <c r="UB45" s="67">
        <f>VLOOKUP(LEFT(UB$11,4)*1,VOM!$G$6:$K$29,5,FALSE)</f>
        <v>0.59</v>
      </c>
      <c r="UC45" s="67">
        <f>VLOOKUP(LEFT(UC$11,4)*1,VOM!$G$6:$K$29,5,FALSE)</f>
        <v>0.59</v>
      </c>
      <c r="UD45" s="67">
        <f>VLOOKUP(LEFT(UD$11,4)*1,VOM!$G$6:$K$29,5,FALSE)</f>
        <v>0.59</v>
      </c>
      <c r="UE45" s="67">
        <f>VLOOKUP(LEFT(UE$11,4)*1,VOM!$G$6:$K$29,5,FALSE)</f>
        <v>0.59</v>
      </c>
      <c r="UF45" s="67">
        <f>VLOOKUP(LEFT(UF$11,4)*1,VOM!$G$6:$K$29,5,FALSE)</f>
        <v>0.59</v>
      </c>
      <c r="UG45" s="67">
        <f>VLOOKUP(LEFT(UG$11,4)*1,VOM!$G$6:$K$29,5,FALSE)</f>
        <v>0.59</v>
      </c>
      <c r="UH45" s="67">
        <f>VLOOKUP(LEFT(UH$11,4)*1,VOM!$G$6:$K$29,5,FALSE)</f>
        <v>0.6</v>
      </c>
      <c r="UI45" s="67">
        <f>VLOOKUP(LEFT(UI$11,4)*1,VOM!$G$6:$K$29,5,FALSE)</f>
        <v>0.6</v>
      </c>
      <c r="UJ45" s="67">
        <f>VLOOKUP(LEFT(UJ$11,4)*1,VOM!$G$6:$K$29,5,FALSE)</f>
        <v>0.6</v>
      </c>
      <c r="UK45" s="67">
        <f>VLOOKUP(LEFT(UK$11,4)*1,VOM!$G$6:$K$29,5,FALSE)</f>
        <v>0.6</v>
      </c>
      <c r="UL45" s="67">
        <f>VLOOKUP(LEFT(UL$11,4)*1,VOM!$G$6:$K$29,5,FALSE)</f>
        <v>0.6</v>
      </c>
      <c r="UM45" s="67">
        <f>VLOOKUP(LEFT(UM$11,4)*1,VOM!$G$6:$K$29,5,FALSE)</f>
        <v>0.6</v>
      </c>
      <c r="UN45" s="67">
        <f>VLOOKUP(LEFT(UN$11,4)*1,VOM!$G$6:$K$29,5,FALSE)</f>
        <v>0.6</v>
      </c>
      <c r="UO45" s="67">
        <f>VLOOKUP(LEFT(UO$11,4)*1,VOM!$G$6:$K$29,5,FALSE)</f>
        <v>0.6</v>
      </c>
      <c r="UP45" s="67">
        <f>VLOOKUP(LEFT(UP$11,4)*1,VOM!$G$6:$K$29,5,FALSE)</f>
        <v>0.6</v>
      </c>
      <c r="UQ45" s="67">
        <f>VLOOKUP(LEFT(UQ$11,4)*1,VOM!$G$6:$K$29,5,FALSE)</f>
        <v>0.6</v>
      </c>
      <c r="UR45" s="67">
        <f>VLOOKUP(LEFT(UR$11,4)*1,VOM!$G$6:$K$29,5,FALSE)</f>
        <v>0.6</v>
      </c>
      <c r="US45" s="67">
        <f>VLOOKUP(LEFT(US$11,4)*1,VOM!$G$6:$K$29,5,FALSE)</f>
        <v>0.6</v>
      </c>
      <c r="UT45" s="67">
        <f>VLOOKUP(LEFT(UT$11,4)*1,VOM!$G$6:$K$29,5,FALSE)</f>
        <v>0.61</v>
      </c>
      <c r="UU45" s="67">
        <f>VLOOKUP(LEFT(UU$11,4)*1,VOM!$G$6:$K$29,5,FALSE)</f>
        <v>0.61</v>
      </c>
      <c r="UV45" s="67">
        <f>VLOOKUP(LEFT(UV$11,4)*1,VOM!$G$6:$K$29,5,FALSE)</f>
        <v>0.61</v>
      </c>
      <c r="UW45" s="67">
        <f>VLOOKUP(LEFT(UW$11,4)*1,VOM!$G$6:$K$29,5,FALSE)</f>
        <v>0.61</v>
      </c>
      <c r="UX45" s="67">
        <f>VLOOKUP(LEFT(UX$11,4)*1,VOM!$G$6:$K$29,5,FALSE)</f>
        <v>0.61</v>
      </c>
      <c r="UY45" s="67">
        <f>VLOOKUP(LEFT(UY$11,4)*1,VOM!$G$6:$K$29,5,FALSE)</f>
        <v>0.61</v>
      </c>
      <c r="UZ45" s="67">
        <f>VLOOKUP(LEFT(UZ$11,4)*1,VOM!$G$6:$K$29,5,FALSE)</f>
        <v>0.61</v>
      </c>
      <c r="VA45" s="67">
        <f>VLOOKUP(LEFT(VA$11,4)*1,VOM!$G$6:$K$29,5,FALSE)</f>
        <v>0.61</v>
      </c>
      <c r="VB45" s="67">
        <f>VLOOKUP(LEFT(VB$11,4)*1,VOM!$G$6:$K$29,5,FALSE)</f>
        <v>0.61</v>
      </c>
      <c r="VC45" s="67">
        <f>VLOOKUP(LEFT(VC$11,4)*1,VOM!$G$6:$K$29,5,FALSE)</f>
        <v>0.61</v>
      </c>
      <c r="VD45" s="67">
        <f>VLOOKUP(LEFT(VD$11,4)*1,VOM!$G$6:$K$29,5,FALSE)</f>
        <v>0.61</v>
      </c>
      <c r="VE45" s="67">
        <f>VLOOKUP(LEFT(VE$11,4)*1,VOM!$G$6:$K$29,5,FALSE)</f>
        <v>0.61</v>
      </c>
      <c r="VF45" s="67">
        <f>VLOOKUP(LEFT(VF$11,4)*1,VOM!$G$6:$K$29,5,FALSE)</f>
        <v>0.62</v>
      </c>
      <c r="VG45" s="67">
        <f>VLOOKUP(LEFT(VG$11,4)*1,VOM!$G$6:$K$29,5,FALSE)</f>
        <v>0.62</v>
      </c>
      <c r="VH45" s="67">
        <f>VLOOKUP(LEFT(VH$11,4)*1,VOM!$G$6:$K$29,5,FALSE)</f>
        <v>0.62</v>
      </c>
      <c r="VI45" s="67">
        <f>VLOOKUP(LEFT(VI$11,4)*1,VOM!$G$6:$K$29,5,FALSE)</f>
        <v>0.62</v>
      </c>
      <c r="VJ45" s="67">
        <f>VLOOKUP(LEFT(VJ$11,4)*1,VOM!$G$6:$K$29,5,FALSE)</f>
        <v>0.62</v>
      </c>
      <c r="VK45" s="67">
        <f>VLOOKUP(LEFT(VK$11,4)*1,VOM!$G$6:$K$29,5,FALSE)</f>
        <v>0.62</v>
      </c>
      <c r="VL45" s="67">
        <f>VLOOKUP(LEFT(VL$11,4)*1,VOM!$G$6:$K$29,5,FALSE)</f>
        <v>0.62</v>
      </c>
      <c r="VM45" s="67">
        <f>VLOOKUP(LEFT(VM$11,4)*1,VOM!$G$6:$K$29,5,FALSE)</f>
        <v>0.62</v>
      </c>
      <c r="VN45" s="67">
        <f>VLOOKUP(LEFT(VN$11,4)*1,VOM!$G$6:$K$29,5,FALSE)</f>
        <v>0.62</v>
      </c>
      <c r="VO45" s="67">
        <f>VLOOKUP(LEFT(VO$11,4)*1,VOM!$G$6:$K$29,5,FALSE)</f>
        <v>0.62</v>
      </c>
      <c r="VP45" s="67">
        <f>VLOOKUP(LEFT(VP$11,4)*1,VOM!$G$6:$K$29,5,FALSE)</f>
        <v>0.62</v>
      </c>
      <c r="VQ45" s="67">
        <f>VLOOKUP(LEFT(VQ$11,4)*1,VOM!$G$6:$K$29,5,FALSE)</f>
        <v>0.62</v>
      </c>
      <c r="VR45" s="67">
        <f>VLOOKUP(LEFT(VR$11,4)*1,VOM!$G$6:$K$29,5,FALSE)</f>
        <v>0.64</v>
      </c>
      <c r="VS45" s="67">
        <f>VLOOKUP(LEFT(VS$11,4)*1,VOM!$G$6:$K$29,5,FALSE)</f>
        <v>0.64</v>
      </c>
      <c r="VT45" s="67">
        <f>VLOOKUP(LEFT(VT$11,4)*1,VOM!$G$6:$K$29,5,FALSE)</f>
        <v>0.64</v>
      </c>
      <c r="VU45" s="67">
        <f>VLOOKUP(LEFT(VU$11,4)*1,VOM!$G$6:$K$29,5,FALSE)</f>
        <v>0.64</v>
      </c>
      <c r="VV45" s="67">
        <f>VLOOKUP(LEFT(VV$11,4)*1,VOM!$G$6:$K$29,5,FALSE)</f>
        <v>0.64</v>
      </c>
      <c r="VW45" s="67">
        <f>VLOOKUP(LEFT(VW$11,4)*1,VOM!$G$6:$K$29,5,FALSE)</f>
        <v>0.64</v>
      </c>
      <c r="VX45" s="67">
        <f>VLOOKUP(LEFT(VX$11,4)*1,VOM!$G$6:$K$29,5,FALSE)</f>
        <v>0.64</v>
      </c>
      <c r="VY45" s="67">
        <f>VLOOKUP(LEFT(VY$11,4)*1,VOM!$G$6:$K$29,5,FALSE)</f>
        <v>0.64</v>
      </c>
      <c r="VZ45" s="67">
        <f>VLOOKUP(LEFT(VZ$11,4)*1,VOM!$G$6:$K$29,5,FALSE)</f>
        <v>0.64</v>
      </c>
      <c r="WA45" s="67">
        <f>VLOOKUP(LEFT(WA$11,4)*1,VOM!$G$6:$K$29,5,FALSE)</f>
        <v>0.64</v>
      </c>
      <c r="WB45" s="67">
        <f>VLOOKUP(LEFT(WB$11,4)*1,VOM!$G$6:$K$29,5,FALSE)</f>
        <v>0.64</v>
      </c>
      <c r="WC45" s="67">
        <f>VLOOKUP(LEFT(WC$11,4)*1,VOM!$G$6:$K$29,5,FALSE)</f>
        <v>0.64</v>
      </c>
      <c r="WD45" s="67">
        <f>VLOOKUP(LEFT(WD$11,4)*1,VOM!$G$6:$K$29,5,FALSE)</f>
        <v>0.65</v>
      </c>
      <c r="WE45" s="67">
        <f>VLOOKUP(LEFT(WE$11,4)*1,VOM!$G$6:$K$29,5,FALSE)</f>
        <v>0.65</v>
      </c>
      <c r="WF45" s="67">
        <f>VLOOKUP(LEFT(WF$11,4)*1,VOM!$G$6:$K$29,5,FALSE)</f>
        <v>0.65</v>
      </c>
      <c r="WG45" s="67">
        <f>VLOOKUP(LEFT(WG$11,4)*1,VOM!$G$6:$K$29,5,FALSE)</f>
        <v>0.65</v>
      </c>
      <c r="WH45" s="67">
        <f>VLOOKUP(LEFT(WH$11,4)*1,VOM!$G$6:$K$29,5,FALSE)</f>
        <v>0.65</v>
      </c>
      <c r="WI45" s="67">
        <f>VLOOKUP(LEFT(WI$11,4)*1,VOM!$G$6:$K$29,5,FALSE)</f>
        <v>0.65</v>
      </c>
      <c r="WJ45" s="67">
        <f>VLOOKUP(LEFT(WJ$11,4)*1,VOM!$G$6:$K$29,5,FALSE)</f>
        <v>0.65</v>
      </c>
      <c r="WK45" s="67">
        <f>VLOOKUP(LEFT(WK$11,4)*1,VOM!$G$6:$K$29,5,FALSE)</f>
        <v>0.65</v>
      </c>
      <c r="WL45" s="67">
        <f>VLOOKUP(LEFT(WL$11,4)*1,VOM!$G$6:$K$29,5,FALSE)</f>
        <v>0.65</v>
      </c>
      <c r="WM45" s="67">
        <f>VLOOKUP(LEFT(WM$11,4)*1,VOM!$G$6:$K$29,5,FALSE)</f>
        <v>0.65</v>
      </c>
      <c r="WN45" s="67">
        <f>VLOOKUP(LEFT(WN$11,4)*1,VOM!$G$6:$K$29,5,FALSE)</f>
        <v>0.65</v>
      </c>
      <c r="WO45" s="67">
        <f>VLOOKUP(LEFT(WO$11,4)*1,VOM!$G$6:$K$29,5,FALSE)</f>
        <v>0.65</v>
      </c>
      <c r="WP45" s="67">
        <f>VLOOKUP(LEFT(WP$11,4)*1,VOM!$G$6:$K$29,5,FALSE)</f>
        <v>0.67</v>
      </c>
      <c r="WQ45" s="67">
        <f>VLOOKUP(LEFT(WQ$11,4)*1,VOM!$G$6:$K$29,5,FALSE)</f>
        <v>0.67</v>
      </c>
      <c r="WR45" s="67">
        <f>VLOOKUP(LEFT(WR$11,4)*1,VOM!$G$6:$K$29,5,FALSE)</f>
        <v>0.67</v>
      </c>
      <c r="WS45" s="67">
        <f>VLOOKUP(LEFT(WS$11,4)*1,VOM!$G$6:$K$29,5,FALSE)</f>
        <v>0.67</v>
      </c>
      <c r="WT45" s="67">
        <f>VLOOKUP(LEFT(WT$11,4)*1,VOM!$G$6:$K$29,5,FALSE)</f>
        <v>0.67</v>
      </c>
      <c r="WU45" s="67">
        <f>VLOOKUP(LEFT(WU$11,4)*1,VOM!$G$6:$K$29,5,FALSE)</f>
        <v>0.67</v>
      </c>
      <c r="WV45" s="67">
        <f>VLOOKUP(LEFT(WV$11,4)*1,VOM!$G$6:$K$29,5,FALSE)</f>
        <v>0.67</v>
      </c>
      <c r="WW45" s="67">
        <f>VLOOKUP(LEFT(WW$11,4)*1,VOM!$G$6:$K$29,5,FALSE)</f>
        <v>0.67</v>
      </c>
      <c r="WX45" s="67">
        <f>VLOOKUP(LEFT(WX$11,4)*1,VOM!$G$6:$K$29,5,FALSE)</f>
        <v>0.67</v>
      </c>
      <c r="WY45" s="67">
        <f>VLOOKUP(LEFT(WY$11,4)*1,VOM!$G$6:$K$29,5,FALSE)</f>
        <v>0.67</v>
      </c>
      <c r="WZ45" s="67">
        <f>VLOOKUP(LEFT(WZ$11,4)*1,VOM!$G$6:$K$29,5,FALSE)</f>
        <v>0.67</v>
      </c>
      <c r="XA45" s="67">
        <f>VLOOKUP(LEFT(XA$11,4)*1,VOM!$G$6:$K$29,5,FALSE)</f>
        <v>0.67</v>
      </c>
      <c r="XB45" s="67">
        <f>VLOOKUP(LEFT(XB$11,4)*1,VOM!$G$6:$K$29,5,FALSE)</f>
        <v>0.68</v>
      </c>
      <c r="XC45" s="67">
        <f>VLOOKUP(LEFT(XC$11,4)*1,VOM!$G$6:$K$29,5,FALSE)</f>
        <v>0.68</v>
      </c>
      <c r="XD45" s="67">
        <f>VLOOKUP(LEFT(XD$11,4)*1,VOM!$G$6:$K$29,5,FALSE)</f>
        <v>0.68</v>
      </c>
      <c r="XE45" s="67">
        <f>VLOOKUP(LEFT(XE$11,4)*1,VOM!$G$6:$K$29,5,FALSE)</f>
        <v>0.68</v>
      </c>
      <c r="XF45" s="67">
        <f>VLOOKUP(LEFT(XF$11,4)*1,VOM!$G$6:$K$29,5,FALSE)</f>
        <v>0.68</v>
      </c>
      <c r="XG45" s="67">
        <f>VLOOKUP(LEFT(XG$11,4)*1,VOM!$G$6:$K$29,5,FALSE)</f>
        <v>0.68</v>
      </c>
      <c r="XH45" s="67">
        <f>VLOOKUP(LEFT(XH$11,4)*1,VOM!$G$6:$K$29,5,FALSE)</f>
        <v>0.68</v>
      </c>
      <c r="XI45" s="67">
        <f>VLOOKUP(LEFT(XI$11,4)*1,VOM!$G$6:$K$29,5,FALSE)</f>
        <v>0.68</v>
      </c>
      <c r="XJ45" s="67">
        <f>VLOOKUP(LEFT(XJ$11,4)*1,VOM!$G$6:$K$29,5,FALSE)</f>
        <v>0.68</v>
      </c>
      <c r="XK45" s="67">
        <f>VLOOKUP(LEFT(XK$11,4)*1,VOM!$G$6:$K$29,5,FALSE)</f>
        <v>0.68</v>
      </c>
      <c r="XL45" s="67">
        <f>VLOOKUP(LEFT(XL$11,4)*1,VOM!$G$6:$K$29,5,FALSE)</f>
        <v>0.68</v>
      </c>
      <c r="XM45" s="67">
        <f>VLOOKUP(LEFT(XM$11,4)*1,VOM!$G$6:$K$29,5,FALSE)</f>
        <v>0.68</v>
      </c>
    </row>
    <row r="46" spans="1:721" s="96" customFormat="1" x14ac:dyDescent="0.3"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  <c r="IX46" s="92"/>
      <c r="IY46" s="92"/>
      <c r="IZ46" s="92"/>
      <c r="JA46" s="92"/>
      <c r="JB46" s="92"/>
      <c r="JC46" s="92"/>
      <c r="JD46" s="92"/>
      <c r="JE46" s="92"/>
      <c r="JF46" s="92"/>
      <c r="JG46" s="92"/>
      <c r="JH46" s="92"/>
      <c r="JI46" s="92"/>
      <c r="JJ46" s="92"/>
      <c r="JK46" s="92"/>
      <c r="JL46" s="92"/>
      <c r="JM46" s="92"/>
      <c r="JN46" s="92"/>
      <c r="JO46" s="92"/>
      <c r="JP46" s="92"/>
      <c r="JQ46" s="92"/>
      <c r="JR46" s="92"/>
      <c r="JS46" s="92"/>
      <c r="JT46" s="92"/>
      <c r="JU46" s="92"/>
      <c r="JV46" s="92"/>
      <c r="JW46" s="92"/>
      <c r="JX46" s="92"/>
      <c r="JY46" s="92"/>
      <c r="JZ46" s="92"/>
      <c r="KA46" s="92"/>
      <c r="KB46" s="92"/>
      <c r="KC46" s="92"/>
      <c r="KD46" s="92"/>
      <c r="KE46" s="92"/>
      <c r="KF46" s="92"/>
      <c r="KG46" s="92"/>
      <c r="KH46" s="92"/>
      <c r="KI46" s="92"/>
      <c r="KJ46" s="92"/>
      <c r="KK46" s="92"/>
      <c r="KL46" s="92"/>
      <c r="KM46" s="92"/>
      <c r="KN46" s="92"/>
      <c r="KO46" s="92"/>
      <c r="KP46" s="92"/>
      <c r="KQ46" s="92"/>
      <c r="KR46" s="92"/>
      <c r="KS46" s="92"/>
      <c r="KT46" s="92"/>
      <c r="KU46" s="92"/>
      <c r="KV46" s="92"/>
      <c r="KW46" s="92"/>
      <c r="KX46" s="92"/>
      <c r="KY46" s="92"/>
      <c r="KZ46" s="92"/>
      <c r="LA46" s="92"/>
      <c r="LB46" s="92"/>
      <c r="LC46" s="92"/>
      <c r="LD46" s="92"/>
      <c r="LE46" s="92"/>
      <c r="LF46" s="92"/>
      <c r="LG46" s="92"/>
      <c r="LH46" s="92"/>
      <c r="LI46" s="92"/>
      <c r="LJ46" s="92"/>
      <c r="LK46" s="92"/>
      <c r="LL46" s="92"/>
      <c r="LM46" s="92"/>
      <c r="LN46" s="92"/>
      <c r="LO46" s="92"/>
      <c r="LP46" s="92"/>
      <c r="LQ46" s="92"/>
      <c r="LR46" s="92"/>
      <c r="LS46" s="92"/>
      <c r="LT46" s="92"/>
      <c r="LU46" s="92"/>
      <c r="LV46" s="92"/>
      <c r="LW46" s="92"/>
      <c r="LX46" s="92"/>
      <c r="LY46" s="92"/>
      <c r="LZ46" s="92"/>
      <c r="MA46" s="92"/>
      <c r="MB46" s="92"/>
      <c r="MC46" s="92"/>
      <c r="MD46" s="92"/>
      <c r="ME46" s="92"/>
      <c r="MF46" s="92"/>
      <c r="MG46" s="92"/>
      <c r="MH46" s="92"/>
      <c r="MI46" s="92"/>
      <c r="MJ46" s="92"/>
      <c r="MK46" s="92"/>
      <c r="ML46" s="92"/>
      <c r="MM46" s="92"/>
      <c r="MN46" s="92"/>
      <c r="MO46" s="92"/>
      <c r="MP46" s="92"/>
      <c r="MQ46" s="92"/>
      <c r="MR46" s="92"/>
      <c r="MS46" s="92"/>
      <c r="MT46" s="92"/>
      <c r="MU46" s="92"/>
      <c r="MV46" s="92"/>
      <c r="MW46" s="92"/>
      <c r="MX46" s="92"/>
      <c r="MY46" s="92"/>
      <c r="MZ46" s="92"/>
      <c r="NA46" s="92"/>
      <c r="NB46" s="92"/>
      <c r="NC46" s="92"/>
      <c r="ND46" s="92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2"/>
      <c r="NY46" s="92"/>
      <c r="NZ46" s="92"/>
      <c r="OA46" s="92"/>
      <c r="OB46" s="92"/>
      <c r="OC46" s="92"/>
      <c r="OD46" s="92"/>
      <c r="OE46" s="92"/>
      <c r="OF46" s="92"/>
      <c r="OG46" s="92"/>
      <c r="OH46" s="92"/>
      <c r="OI46" s="92"/>
      <c r="OJ46" s="92"/>
      <c r="OK46" s="92"/>
      <c r="OL46" s="92"/>
      <c r="OM46" s="92"/>
      <c r="ON46" s="92"/>
      <c r="OO46" s="92"/>
      <c r="OP46" s="92"/>
      <c r="OQ46" s="92"/>
      <c r="OR46" s="92"/>
      <c r="OS46" s="92"/>
      <c r="OT46" s="92"/>
      <c r="OU46" s="92"/>
      <c r="OV46" s="92"/>
      <c r="OW46" s="92"/>
      <c r="OX46" s="92"/>
      <c r="OY46" s="92"/>
      <c r="OZ46" s="92"/>
      <c r="PA46" s="92"/>
      <c r="PB46" s="92"/>
      <c r="PC46" s="92"/>
      <c r="PD46" s="92"/>
      <c r="PE46" s="92"/>
      <c r="PF46" s="92"/>
      <c r="PG46" s="92"/>
      <c r="PH46" s="92"/>
      <c r="PI46" s="92"/>
      <c r="PJ46" s="92"/>
      <c r="PK46" s="92"/>
      <c r="PL46" s="92"/>
      <c r="PM46" s="92"/>
      <c r="PN46" s="92"/>
      <c r="PO46" s="92"/>
      <c r="PP46" s="92"/>
      <c r="PQ46" s="92"/>
      <c r="PR46" s="92"/>
      <c r="PS46" s="92"/>
      <c r="PT46" s="92"/>
      <c r="PU46" s="92"/>
      <c r="PV46" s="92"/>
      <c r="PW46" s="92"/>
      <c r="PX46" s="92"/>
      <c r="PY46" s="92"/>
      <c r="PZ46" s="92"/>
      <c r="QA46" s="92"/>
      <c r="QB46" s="92"/>
      <c r="QC46" s="92"/>
      <c r="QD46" s="92"/>
      <c r="QE46" s="92"/>
      <c r="QF46" s="92"/>
      <c r="QG46" s="92"/>
      <c r="QH46" s="92"/>
      <c r="QI46" s="92"/>
      <c r="QJ46" s="92"/>
      <c r="QK46" s="92"/>
      <c r="QL46" s="92"/>
      <c r="QM46" s="92"/>
      <c r="QN46" s="92"/>
      <c r="QO46" s="92"/>
      <c r="QP46" s="92"/>
      <c r="QQ46" s="92"/>
      <c r="QR46" s="92"/>
      <c r="QS46" s="92"/>
      <c r="QT46" s="92"/>
      <c r="QU46" s="92"/>
      <c r="QV46" s="92"/>
      <c r="QW46" s="92"/>
      <c r="QX46" s="92"/>
      <c r="QY46" s="92"/>
      <c r="QZ46" s="92"/>
      <c r="RA46" s="92"/>
      <c r="RB46" s="92"/>
      <c r="RC46" s="92"/>
      <c r="RD46" s="92"/>
      <c r="RE46" s="92"/>
      <c r="RF46" s="92"/>
      <c r="RG46" s="92"/>
      <c r="RH46" s="92"/>
      <c r="RI46" s="92"/>
      <c r="RJ46" s="92"/>
      <c r="RK46" s="92"/>
      <c r="RL46" s="92"/>
      <c r="RM46" s="92"/>
      <c r="RN46" s="92"/>
      <c r="RO46" s="92"/>
      <c r="RP46" s="92"/>
      <c r="RQ46" s="92"/>
      <c r="RR46" s="92"/>
      <c r="RS46" s="92"/>
      <c r="RT46" s="92"/>
      <c r="RU46" s="92"/>
      <c r="RV46" s="92"/>
      <c r="RW46" s="92"/>
      <c r="RX46" s="92"/>
      <c r="RY46" s="92"/>
      <c r="RZ46" s="92"/>
      <c r="SA46" s="92"/>
      <c r="SB46" s="92"/>
      <c r="SC46" s="92"/>
      <c r="SD46" s="92"/>
      <c r="SE46" s="92"/>
      <c r="SF46" s="92"/>
      <c r="SG46" s="92"/>
      <c r="SH46" s="92"/>
      <c r="SI46" s="92"/>
      <c r="SJ46" s="92"/>
      <c r="SK46" s="92"/>
      <c r="SL46" s="92"/>
      <c r="SM46" s="92"/>
      <c r="SN46" s="92"/>
      <c r="SO46" s="92"/>
      <c r="SP46" s="92"/>
      <c r="SQ46" s="92"/>
      <c r="SR46" s="92"/>
      <c r="SS46" s="92"/>
      <c r="ST46" s="92"/>
      <c r="SU46" s="92"/>
      <c r="SV46" s="92"/>
      <c r="SW46" s="92"/>
      <c r="SX46" s="92"/>
      <c r="SY46" s="92"/>
      <c r="SZ46" s="92"/>
      <c r="TA46" s="92"/>
      <c r="TB46" s="92"/>
      <c r="TC46" s="92"/>
      <c r="TD46" s="92"/>
      <c r="TE46" s="92"/>
      <c r="TF46" s="92"/>
      <c r="TG46" s="92"/>
      <c r="TH46" s="92"/>
      <c r="TI46" s="92"/>
      <c r="TJ46" s="92"/>
      <c r="TK46" s="92"/>
      <c r="TL46" s="92"/>
      <c r="TM46" s="92"/>
      <c r="TN46" s="92"/>
      <c r="TO46" s="92"/>
      <c r="TP46" s="92"/>
      <c r="TQ46" s="92"/>
      <c r="TR46" s="92"/>
      <c r="TS46" s="92"/>
      <c r="TT46" s="92"/>
      <c r="TU46" s="92"/>
      <c r="TV46" s="92"/>
      <c r="TW46" s="92"/>
      <c r="TX46" s="92"/>
      <c r="TY46" s="92"/>
      <c r="TZ46" s="92"/>
      <c r="UA46" s="92"/>
      <c r="UB46" s="92"/>
      <c r="UC46" s="92"/>
      <c r="UD46" s="92"/>
      <c r="UE46" s="92"/>
      <c r="UF46" s="92"/>
      <c r="UG46" s="92"/>
      <c r="UH46" s="92"/>
      <c r="UI46" s="92"/>
      <c r="UJ46" s="92"/>
      <c r="UK46" s="92"/>
      <c r="UL46" s="92"/>
      <c r="UM46" s="92"/>
      <c r="UN46" s="92"/>
      <c r="UO46" s="92"/>
      <c r="UP46" s="92"/>
      <c r="UQ46" s="92"/>
      <c r="UR46" s="92"/>
      <c r="US46" s="92"/>
      <c r="UT46" s="92"/>
      <c r="UU46" s="92"/>
      <c r="UV46" s="92"/>
      <c r="UW46" s="92"/>
      <c r="UX46" s="92"/>
      <c r="UY46" s="92"/>
      <c r="UZ46" s="92"/>
      <c r="VA46" s="92"/>
      <c r="VB46" s="92"/>
      <c r="VC46" s="92"/>
      <c r="VD46" s="92"/>
      <c r="VE46" s="92"/>
      <c r="VF46" s="92"/>
      <c r="VG46" s="92"/>
      <c r="VH46" s="92"/>
      <c r="VI46" s="92"/>
      <c r="VJ46" s="92"/>
      <c r="VK46" s="92"/>
      <c r="VL46" s="92"/>
      <c r="VM46" s="92"/>
      <c r="VN46" s="92"/>
      <c r="VO46" s="92"/>
      <c r="VP46" s="92"/>
      <c r="VQ46" s="92"/>
      <c r="VR46" s="92"/>
      <c r="VS46" s="92"/>
      <c r="VT46" s="92"/>
      <c r="VU46" s="92"/>
      <c r="VV46" s="92"/>
      <c r="VW46" s="92"/>
      <c r="VX46" s="92"/>
      <c r="VY46" s="92"/>
      <c r="VZ46" s="92"/>
      <c r="WA46" s="92"/>
      <c r="WB46" s="92"/>
      <c r="WC46" s="92"/>
      <c r="WD46" s="92"/>
      <c r="WE46" s="92"/>
      <c r="WF46" s="92"/>
      <c r="WG46" s="92"/>
      <c r="WH46" s="92"/>
      <c r="WI46" s="92"/>
      <c r="WJ46" s="92"/>
      <c r="WK46" s="92"/>
      <c r="WL46" s="92"/>
      <c r="WM46" s="92"/>
      <c r="WN46" s="92"/>
      <c r="WO46" s="92"/>
      <c r="WP46" s="92"/>
      <c r="WQ46" s="92"/>
      <c r="WR46" s="92"/>
      <c r="WS46" s="92"/>
      <c r="WT46" s="92"/>
      <c r="WU46" s="92"/>
      <c r="WV46" s="92"/>
      <c r="WW46" s="92"/>
      <c r="WX46" s="92"/>
      <c r="WY46" s="92"/>
      <c r="WZ46" s="92"/>
      <c r="XA46" s="92"/>
      <c r="XB46" s="92"/>
      <c r="XC46" s="92"/>
      <c r="XD46" s="92"/>
      <c r="XE46" s="92"/>
      <c r="XF46" s="92"/>
      <c r="XG46" s="92"/>
      <c r="XH46" s="92"/>
      <c r="XI46" s="92"/>
      <c r="XJ46" s="92"/>
      <c r="XK46" s="92"/>
      <c r="XL46" s="92"/>
      <c r="XM46" s="92"/>
    </row>
    <row r="47" spans="1:721" x14ac:dyDescent="0.3">
      <c r="A47" s="98"/>
    </row>
    <row r="48" spans="1:721" x14ac:dyDescent="0.3">
      <c r="A48" s="98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J48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2" sqref="A12"/>
      <selection pane="bottomRight" sqref="A1:XFD2"/>
    </sheetView>
  </sheetViews>
  <sheetFormatPr defaultRowHeight="14.4" x14ac:dyDescent="0.3"/>
  <cols>
    <col min="1" max="1" width="32.6640625" customWidth="1"/>
    <col min="2" max="2" width="13" bestFit="1" customWidth="1"/>
    <col min="3" max="4" width="13.5546875" hidden="1" customWidth="1"/>
    <col min="5" max="7" width="12.44140625" hidden="1" customWidth="1"/>
    <col min="8" max="16" width="12.6640625" hidden="1" customWidth="1"/>
    <col min="17" max="19" width="12.44140625" hidden="1" customWidth="1"/>
    <col min="20" max="37" width="12.6640625" hidden="1" customWidth="1"/>
    <col min="38" max="277" width="12.6640625" bestFit="1" customWidth="1"/>
    <col min="278" max="313" width="12.6640625" hidden="1" customWidth="1"/>
    <col min="314" max="314" width="14.33203125" hidden="1" customWidth="1"/>
    <col min="315" max="323" width="12.6640625" hidden="1" customWidth="1"/>
    <col min="324" max="324" width="14.33203125" hidden="1" customWidth="1"/>
    <col min="325" max="336" width="12.6640625" hidden="1" customWidth="1"/>
    <col min="337" max="338" width="14.33203125" hidden="1" customWidth="1"/>
    <col min="339" max="346" width="12.6640625" hidden="1" customWidth="1"/>
    <col min="347" max="347" width="14.33203125" hidden="1" customWidth="1"/>
    <col min="348" max="348" width="12.6640625" hidden="1" customWidth="1"/>
    <col min="349" max="350" width="14.33203125" hidden="1" customWidth="1"/>
    <col min="351" max="358" width="12.6640625" hidden="1" customWidth="1"/>
    <col min="359" max="360" width="14.33203125" hidden="1" customWidth="1"/>
    <col min="361" max="361" width="14.33203125" customWidth="1"/>
    <col min="362" max="362" width="13.5546875" bestFit="1" customWidth="1"/>
    <col min="363" max="364" width="13.5546875" hidden="1" customWidth="1"/>
    <col min="365" max="397" width="12.44140625" hidden="1" customWidth="1"/>
    <col min="398" max="404" width="12.44140625" bestFit="1" customWidth="1"/>
    <col min="405" max="405" width="12.6640625" bestFit="1" customWidth="1"/>
    <col min="406" max="420" width="12.44140625" bestFit="1" customWidth="1"/>
    <col min="421" max="421" width="12.6640625" bestFit="1" customWidth="1"/>
    <col min="422" max="440" width="12.44140625" bestFit="1" customWidth="1"/>
    <col min="441" max="441" width="12.6640625" bestFit="1" customWidth="1"/>
    <col min="442" max="444" width="12.44140625" bestFit="1" customWidth="1"/>
    <col min="445" max="446" width="12.6640625" bestFit="1" customWidth="1"/>
    <col min="447" max="453" width="12.5546875" bestFit="1" customWidth="1"/>
    <col min="454" max="458" width="12.6640625" bestFit="1" customWidth="1"/>
    <col min="459" max="459" width="12.5546875" bestFit="1" customWidth="1"/>
    <col min="460" max="460" width="12.6640625" bestFit="1" customWidth="1"/>
    <col min="461" max="464" width="12.5546875" bestFit="1" customWidth="1"/>
    <col min="465" max="465" width="12.6640625" bestFit="1" customWidth="1"/>
    <col min="466" max="467" width="12.5546875" bestFit="1" customWidth="1"/>
    <col min="468" max="471" width="12.6640625" bestFit="1" customWidth="1"/>
    <col min="472" max="476" width="12.5546875" bestFit="1" customWidth="1"/>
    <col min="477" max="478" width="12.6640625" bestFit="1" customWidth="1"/>
    <col min="479" max="479" width="12.5546875" bestFit="1" customWidth="1"/>
    <col min="480" max="485" width="12.6640625" bestFit="1" customWidth="1"/>
    <col min="486" max="488" width="12.5546875" bestFit="1" customWidth="1"/>
    <col min="489" max="489" width="12.6640625" bestFit="1" customWidth="1"/>
    <col min="490" max="490" width="12.5546875" bestFit="1" customWidth="1"/>
    <col min="491" max="496" width="12.6640625" bestFit="1" customWidth="1"/>
    <col min="497" max="500" width="12.5546875" bestFit="1" customWidth="1"/>
    <col min="501" max="509" width="12.6640625" bestFit="1" customWidth="1"/>
    <col min="510" max="512" width="12.5546875" bestFit="1" customWidth="1"/>
    <col min="513" max="520" width="12.6640625" bestFit="1" customWidth="1"/>
    <col min="521" max="524" width="12.5546875" bestFit="1" customWidth="1"/>
    <col min="525" max="533" width="12.6640625" bestFit="1" customWidth="1"/>
    <col min="534" max="535" width="12.5546875" bestFit="1" customWidth="1"/>
    <col min="536" max="546" width="12.6640625" bestFit="1" customWidth="1"/>
    <col min="547" max="547" width="12.5546875" bestFit="1" customWidth="1"/>
    <col min="548" max="557" width="12.6640625" bestFit="1" customWidth="1"/>
    <col min="558" max="559" width="12.5546875" bestFit="1" customWidth="1"/>
    <col min="560" max="569" width="12.6640625" bestFit="1" customWidth="1"/>
    <col min="570" max="570" width="12.5546875" bestFit="1" customWidth="1"/>
    <col min="571" max="581" width="12.6640625" bestFit="1" customWidth="1"/>
    <col min="582" max="582" width="12.5546875" bestFit="1" customWidth="1"/>
    <col min="583" max="594" width="12.6640625" bestFit="1" customWidth="1"/>
    <col min="595" max="595" width="12.5546875" bestFit="1" customWidth="1"/>
    <col min="596" max="605" width="12.6640625" bestFit="1" customWidth="1"/>
    <col min="606" max="606" width="12.5546875" bestFit="1" customWidth="1"/>
    <col min="607" max="617" width="12.6640625" bestFit="1" customWidth="1"/>
    <col min="618" max="619" width="12.5546875" bestFit="1" customWidth="1"/>
    <col min="620" max="685" width="12.6640625" bestFit="1" customWidth="1"/>
  </cols>
  <sheetData>
    <row r="2" spans="1:685" ht="15" x14ac:dyDescent="0.25">
      <c r="A2" s="64" t="s">
        <v>0</v>
      </c>
      <c r="B2" s="81" t="s" vm="5">
        <v>331</v>
      </c>
    </row>
    <row r="3" spans="1:685" ht="15" x14ac:dyDescent="0.25">
      <c r="A3" s="64" t="s">
        <v>5</v>
      </c>
      <c r="B3" s="96" t="s" vm="7">
        <v>356</v>
      </c>
    </row>
    <row r="4" spans="1:685" ht="15" x14ac:dyDescent="0.25">
      <c r="A4" s="64" t="s">
        <v>1</v>
      </c>
      <c r="B4" s="64" t="s" vm="3">
        <v>2</v>
      </c>
    </row>
    <row r="5" spans="1:685" ht="15" x14ac:dyDescent="0.25">
      <c r="A5" s="64" t="s">
        <v>3</v>
      </c>
      <c r="B5" s="64" t="s" vm="4">
        <v>321</v>
      </c>
    </row>
    <row r="8" spans="1:685" s="21" customFormat="1" ht="15" x14ac:dyDescent="0.25">
      <c r="B8" s="21" t="s">
        <v>6</v>
      </c>
      <c r="MX8" s="21" t="s">
        <v>7</v>
      </c>
    </row>
    <row r="9" spans="1:685" s="21" customFormat="1" ht="15" x14ac:dyDescent="0.25">
      <c r="Z9" s="21" t="s">
        <v>8</v>
      </c>
      <c r="AA9" s="21" t="s">
        <v>9</v>
      </c>
      <c r="AB9" s="21" t="s">
        <v>10</v>
      </c>
      <c r="AC9" s="21" t="s">
        <v>11</v>
      </c>
      <c r="AD9" s="21" t="s">
        <v>12</v>
      </c>
      <c r="AE9" s="21" t="s">
        <v>13</v>
      </c>
      <c r="AF9" s="21" t="s">
        <v>14</v>
      </c>
      <c r="AG9" s="21" t="s">
        <v>15</v>
      </c>
      <c r="AH9" s="21" t="s">
        <v>16</v>
      </c>
      <c r="AI9" s="21" t="s">
        <v>17</v>
      </c>
      <c r="AJ9" s="21" t="s">
        <v>18</v>
      </c>
      <c r="AK9" s="21" t="s">
        <v>19</v>
      </c>
      <c r="AL9" s="25" t="s">
        <v>20</v>
      </c>
      <c r="AM9" s="25" t="s">
        <v>21</v>
      </c>
      <c r="AN9" s="25" t="s">
        <v>22</v>
      </c>
      <c r="AO9" s="25" t="s">
        <v>23</v>
      </c>
      <c r="AP9" s="25" t="s">
        <v>24</v>
      </c>
      <c r="AQ9" s="25" t="s">
        <v>25</v>
      </c>
      <c r="AR9" s="25" t="s">
        <v>26</v>
      </c>
      <c r="AS9" s="25" t="s">
        <v>27</v>
      </c>
      <c r="AT9" s="25" t="s">
        <v>28</v>
      </c>
      <c r="AU9" s="25" t="s">
        <v>29</v>
      </c>
      <c r="AV9" s="25" t="s">
        <v>30</v>
      </c>
      <c r="AW9" s="25" t="s">
        <v>31</v>
      </c>
      <c r="AX9" s="25" t="s">
        <v>32</v>
      </c>
      <c r="AY9" s="25" t="s">
        <v>33</v>
      </c>
      <c r="AZ9" s="25" t="s">
        <v>34</v>
      </c>
      <c r="BA9" s="25" t="s">
        <v>35</v>
      </c>
      <c r="BB9" s="25" t="s">
        <v>36</v>
      </c>
      <c r="BC9" s="25" t="s">
        <v>37</v>
      </c>
      <c r="BD9" s="25" t="s">
        <v>38</v>
      </c>
      <c r="BE9" s="25" t="s">
        <v>39</v>
      </c>
      <c r="BF9" s="25" t="s">
        <v>40</v>
      </c>
      <c r="BG9" s="25" t="s">
        <v>41</v>
      </c>
      <c r="BH9" s="25" t="s">
        <v>42</v>
      </c>
      <c r="BI9" s="25" t="s">
        <v>43</v>
      </c>
      <c r="BJ9" s="25" t="s">
        <v>44</v>
      </c>
      <c r="BK9" s="25" t="s">
        <v>45</v>
      </c>
      <c r="BL9" s="25" t="s">
        <v>46</v>
      </c>
      <c r="BM9" s="25" t="s">
        <v>47</v>
      </c>
      <c r="BN9" s="25" t="s">
        <v>48</v>
      </c>
      <c r="BO9" s="25" t="s">
        <v>49</v>
      </c>
      <c r="BP9" s="25" t="s">
        <v>50</v>
      </c>
      <c r="BQ9" s="25" t="s">
        <v>51</v>
      </c>
      <c r="BR9" s="25" t="s">
        <v>52</v>
      </c>
      <c r="BS9" s="25" t="s">
        <v>53</v>
      </c>
      <c r="BT9" s="25" t="s">
        <v>54</v>
      </c>
      <c r="BU9" s="25" t="s">
        <v>55</v>
      </c>
      <c r="BV9" s="25" t="s">
        <v>56</v>
      </c>
      <c r="BW9" s="25" t="s">
        <v>57</v>
      </c>
      <c r="BX9" s="25" t="s">
        <v>58</v>
      </c>
      <c r="BY9" s="25" t="s">
        <v>59</v>
      </c>
      <c r="BZ9" s="25" t="s">
        <v>60</v>
      </c>
      <c r="CA9" s="25" t="s">
        <v>61</v>
      </c>
      <c r="CB9" s="25" t="s">
        <v>62</v>
      </c>
      <c r="CC9" s="25" t="s">
        <v>63</v>
      </c>
      <c r="CD9" s="25" t="s">
        <v>64</v>
      </c>
      <c r="CE9" s="25" t="s">
        <v>65</v>
      </c>
      <c r="CF9" s="25" t="s">
        <v>66</v>
      </c>
      <c r="CG9" s="25" t="s">
        <v>67</v>
      </c>
      <c r="CH9" s="25" t="s">
        <v>68</v>
      </c>
      <c r="CI9" s="25" t="s">
        <v>69</v>
      </c>
      <c r="CJ9" s="25" t="s">
        <v>70</v>
      </c>
      <c r="CK9" s="25" t="s">
        <v>71</v>
      </c>
      <c r="CL9" s="25" t="s">
        <v>72</v>
      </c>
      <c r="CM9" s="25" t="s">
        <v>73</v>
      </c>
      <c r="CN9" s="25" t="s">
        <v>74</v>
      </c>
      <c r="CO9" s="25" t="s">
        <v>75</v>
      </c>
      <c r="CP9" s="25" t="s">
        <v>76</v>
      </c>
      <c r="CQ9" s="25" t="s">
        <v>77</v>
      </c>
      <c r="CR9" s="25" t="s">
        <v>78</v>
      </c>
      <c r="CS9" s="25" t="s">
        <v>79</v>
      </c>
      <c r="CT9" s="25" t="s">
        <v>80</v>
      </c>
      <c r="CU9" s="25" t="s">
        <v>81</v>
      </c>
      <c r="CV9" s="25" t="s">
        <v>82</v>
      </c>
      <c r="CW9" s="25" t="s">
        <v>83</v>
      </c>
      <c r="CX9" s="25" t="s">
        <v>84</v>
      </c>
      <c r="CY9" s="25" t="s">
        <v>85</v>
      </c>
      <c r="CZ9" s="25" t="s">
        <v>86</v>
      </c>
      <c r="DA9" s="25" t="s">
        <v>87</v>
      </c>
      <c r="DB9" s="25" t="s">
        <v>88</v>
      </c>
      <c r="DC9" s="25" t="s">
        <v>89</v>
      </c>
      <c r="DD9" s="25" t="s">
        <v>90</v>
      </c>
      <c r="DE9" s="25" t="s">
        <v>91</v>
      </c>
      <c r="DF9" s="25" t="s">
        <v>92</v>
      </c>
      <c r="DG9" s="25" t="s">
        <v>93</v>
      </c>
      <c r="DH9" s="25" t="s">
        <v>94</v>
      </c>
      <c r="DI9" s="25" t="s">
        <v>95</v>
      </c>
      <c r="DJ9" s="25" t="s">
        <v>96</v>
      </c>
      <c r="DK9" s="25" t="s">
        <v>97</v>
      </c>
      <c r="DL9" s="25" t="s">
        <v>98</v>
      </c>
      <c r="DM9" s="25" t="s">
        <v>99</v>
      </c>
      <c r="DN9" s="25" t="s">
        <v>100</v>
      </c>
      <c r="DO9" s="25" t="s">
        <v>101</v>
      </c>
      <c r="DP9" s="25" t="s">
        <v>102</v>
      </c>
      <c r="DQ9" s="25" t="s">
        <v>103</v>
      </c>
      <c r="DR9" s="25" t="s">
        <v>104</v>
      </c>
      <c r="DS9" s="25" t="s">
        <v>105</v>
      </c>
      <c r="DT9" s="25" t="s">
        <v>106</v>
      </c>
      <c r="DU9" s="25" t="s">
        <v>107</v>
      </c>
      <c r="DV9" s="25" t="s">
        <v>108</v>
      </c>
      <c r="DW9" s="25" t="s">
        <v>109</v>
      </c>
      <c r="DX9" s="25" t="s">
        <v>110</v>
      </c>
      <c r="DY9" s="25" t="s">
        <v>111</v>
      </c>
      <c r="DZ9" s="25" t="s">
        <v>112</v>
      </c>
      <c r="EA9" s="25" t="s">
        <v>113</v>
      </c>
      <c r="EB9" s="25" t="s">
        <v>114</v>
      </c>
      <c r="EC9" s="25" t="s">
        <v>115</v>
      </c>
      <c r="ED9" s="25" t="s">
        <v>116</v>
      </c>
      <c r="EE9" s="25" t="s">
        <v>117</v>
      </c>
      <c r="EF9" s="25" t="s">
        <v>118</v>
      </c>
      <c r="EG9" s="25" t="s">
        <v>119</v>
      </c>
      <c r="EH9" s="25" t="s">
        <v>120</v>
      </c>
      <c r="EI9" s="25" t="s">
        <v>121</v>
      </c>
      <c r="EJ9" s="25" t="s">
        <v>122</v>
      </c>
      <c r="EK9" s="25" t="s">
        <v>123</v>
      </c>
      <c r="EL9" s="25" t="s">
        <v>124</v>
      </c>
      <c r="EM9" s="25" t="s">
        <v>125</v>
      </c>
      <c r="EN9" s="25" t="s">
        <v>126</v>
      </c>
      <c r="EO9" s="25" t="s">
        <v>127</v>
      </c>
      <c r="EP9" s="25" t="s">
        <v>128</v>
      </c>
      <c r="EQ9" s="25" t="s">
        <v>129</v>
      </c>
      <c r="ER9" s="25" t="s">
        <v>130</v>
      </c>
      <c r="ES9" s="25" t="s">
        <v>131</v>
      </c>
      <c r="ET9" s="25" t="s">
        <v>132</v>
      </c>
      <c r="EU9" s="25" t="s">
        <v>133</v>
      </c>
      <c r="EV9" s="25" t="s">
        <v>134</v>
      </c>
      <c r="EW9" s="25" t="s">
        <v>135</v>
      </c>
      <c r="EX9" s="25" t="s">
        <v>136</v>
      </c>
      <c r="EY9" s="25" t="s">
        <v>137</v>
      </c>
      <c r="EZ9" s="25" t="s">
        <v>138</v>
      </c>
      <c r="FA9" s="25" t="s">
        <v>139</v>
      </c>
      <c r="FB9" s="25" t="s">
        <v>140</v>
      </c>
      <c r="FC9" s="25" t="s">
        <v>141</v>
      </c>
      <c r="FD9" s="25" t="s">
        <v>142</v>
      </c>
      <c r="FE9" s="25" t="s">
        <v>143</v>
      </c>
      <c r="FF9" s="25" t="s">
        <v>144</v>
      </c>
      <c r="FG9" s="25" t="s">
        <v>145</v>
      </c>
      <c r="FH9" s="25" t="s">
        <v>146</v>
      </c>
      <c r="FI9" s="25" t="s">
        <v>147</v>
      </c>
      <c r="FJ9" s="25" t="s">
        <v>148</v>
      </c>
      <c r="FK9" s="25" t="s">
        <v>149</v>
      </c>
      <c r="FL9" s="25" t="s">
        <v>150</v>
      </c>
      <c r="FM9" s="25" t="s">
        <v>151</v>
      </c>
      <c r="FN9" s="25" t="s">
        <v>152</v>
      </c>
      <c r="FO9" s="25" t="s">
        <v>153</v>
      </c>
      <c r="FP9" s="25" t="s">
        <v>154</v>
      </c>
      <c r="FQ9" s="25" t="s">
        <v>155</v>
      </c>
      <c r="FR9" s="25" t="s">
        <v>156</v>
      </c>
      <c r="FS9" s="25" t="s">
        <v>157</v>
      </c>
      <c r="FT9" s="25" t="s">
        <v>158</v>
      </c>
      <c r="FU9" s="25" t="s">
        <v>159</v>
      </c>
      <c r="FV9" s="25" t="s">
        <v>160</v>
      </c>
      <c r="FW9" s="25" t="s">
        <v>161</v>
      </c>
      <c r="FX9" s="25" t="s">
        <v>162</v>
      </c>
      <c r="FY9" s="25" t="s">
        <v>163</v>
      </c>
      <c r="FZ9" s="25" t="s">
        <v>164</v>
      </c>
      <c r="GA9" s="25" t="s">
        <v>165</v>
      </c>
      <c r="GB9" s="25" t="s">
        <v>166</v>
      </c>
      <c r="GC9" s="25" t="s">
        <v>167</v>
      </c>
      <c r="GD9" s="25" t="s">
        <v>168</v>
      </c>
      <c r="GE9" s="25" t="s">
        <v>169</v>
      </c>
      <c r="GF9" s="25" t="s">
        <v>170</v>
      </c>
      <c r="GG9" s="25" t="s">
        <v>171</v>
      </c>
      <c r="GH9" s="25" t="s">
        <v>172</v>
      </c>
      <c r="GI9" s="25" t="s">
        <v>173</v>
      </c>
      <c r="GJ9" s="25" t="s">
        <v>174</v>
      </c>
      <c r="GK9" s="25" t="s">
        <v>175</v>
      </c>
      <c r="GL9" s="25" t="s">
        <v>176</v>
      </c>
      <c r="GM9" s="25" t="s">
        <v>177</v>
      </c>
      <c r="GN9" s="25" t="s">
        <v>178</v>
      </c>
      <c r="GO9" s="25" t="s">
        <v>179</v>
      </c>
      <c r="GP9" s="25" t="s">
        <v>180</v>
      </c>
      <c r="GQ9" s="25" t="s">
        <v>181</v>
      </c>
      <c r="GR9" s="25" t="s">
        <v>182</v>
      </c>
      <c r="GS9" s="25" t="s">
        <v>183</v>
      </c>
      <c r="GT9" s="25" t="s">
        <v>184</v>
      </c>
      <c r="GU9" s="25" t="s">
        <v>185</v>
      </c>
      <c r="GV9" s="25" t="s">
        <v>186</v>
      </c>
      <c r="GW9" s="25" t="s">
        <v>187</v>
      </c>
      <c r="GX9" s="25" t="s">
        <v>188</v>
      </c>
      <c r="GY9" s="25" t="s">
        <v>189</v>
      </c>
      <c r="GZ9" s="25" t="s">
        <v>190</v>
      </c>
      <c r="HA9" s="25" t="s">
        <v>191</v>
      </c>
      <c r="HB9" s="25" t="s">
        <v>192</v>
      </c>
      <c r="HC9" s="25" t="s">
        <v>193</v>
      </c>
      <c r="HD9" s="25" t="s">
        <v>194</v>
      </c>
      <c r="HE9" s="25" t="s">
        <v>195</v>
      </c>
      <c r="HF9" s="25" t="s">
        <v>196</v>
      </c>
      <c r="HG9" s="25" t="s">
        <v>197</v>
      </c>
      <c r="HH9" s="25" t="s">
        <v>198</v>
      </c>
      <c r="HI9" s="25" t="s">
        <v>199</v>
      </c>
      <c r="HJ9" s="25" t="s">
        <v>200</v>
      </c>
      <c r="HK9" s="25" t="s">
        <v>201</v>
      </c>
      <c r="HL9" s="25" t="s">
        <v>202</v>
      </c>
      <c r="HM9" s="25" t="s">
        <v>203</v>
      </c>
      <c r="HN9" s="25" t="s">
        <v>204</v>
      </c>
      <c r="HO9" s="25" t="s">
        <v>205</v>
      </c>
      <c r="HP9" s="25" t="s">
        <v>206</v>
      </c>
      <c r="HQ9" s="25" t="s">
        <v>207</v>
      </c>
      <c r="HR9" s="25" t="s">
        <v>208</v>
      </c>
      <c r="HS9" s="25" t="s">
        <v>209</v>
      </c>
      <c r="HT9" s="25" t="s">
        <v>210</v>
      </c>
      <c r="HU9" s="25" t="s">
        <v>211</v>
      </c>
      <c r="HV9" s="25" t="s">
        <v>212</v>
      </c>
      <c r="HW9" s="25" t="s">
        <v>213</v>
      </c>
      <c r="HX9" s="25" t="s">
        <v>214</v>
      </c>
      <c r="HY9" s="25" t="s">
        <v>215</v>
      </c>
      <c r="HZ9" s="25" t="s">
        <v>216</v>
      </c>
      <c r="IA9" s="25" t="s">
        <v>217</v>
      </c>
      <c r="IB9" s="25" t="s">
        <v>218</v>
      </c>
      <c r="IC9" s="25" t="s">
        <v>219</v>
      </c>
      <c r="ID9" s="25" t="s">
        <v>220</v>
      </c>
      <c r="IE9" s="25" t="s">
        <v>221</v>
      </c>
      <c r="IF9" s="25" t="s">
        <v>222</v>
      </c>
      <c r="IG9" s="25" t="s">
        <v>223</v>
      </c>
      <c r="IH9" s="25" t="s">
        <v>224</v>
      </c>
      <c r="II9" s="25" t="s">
        <v>225</v>
      </c>
      <c r="IJ9" s="25" t="s">
        <v>226</v>
      </c>
      <c r="IK9" s="25" t="s">
        <v>227</v>
      </c>
      <c r="IL9" s="25" t="s">
        <v>228</v>
      </c>
      <c r="IM9" s="25" t="s">
        <v>229</v>
      </c>
      <c r="IN9" s="25" t="s">
        <v>230</v>
      </c>
      <c r="IO9" s="25" t="s">
        <v>231</v>
      </c>
      <c r="IP9" s="25" t="s">
        <v>232</v>
      </c>
      <c r="IQ9" s="25" t="s">
        <v>233</v>
      </c>
      <c r="IR9" s="25" t="s">
        <v>234</v>
      </c>
      <c r="IS9" s="25" t="s">
        <v>235</v>
      </c>
      <c r="IT9" s="25" t="s">
        <v>236</v>
      </c>
      <c r="IU9" s="25" t="s">
        <v>237</v>
      </c>
      <c r="IV9" s="25" t="s">
        <v>238</v>
      </c>
      <c r="IW9" s="25" t="s">
        <v>239</v>
      </c>
      <c r="IX9" s="25" t="s">
        <v>240</v>
      </c>
      <c r="IY9" s="25" t="s">
        <v>241</v>
      </c>
      <c r="IZ9" s="25" t="s">
        <v>242</v>
      </c>
      <c r="JA9" s="25" t="s">
        <v>243</v>
      </c>
      <c r="JB9" s="25" t="s">
        <v>244</v>
      </c>
      <c r="JC9" s="25" t="s">
        <v>245</v>
      </c>
      <c r="JD9" s="25" t="s">
        <v>246</v>
      </c>
      <c r="JE9" s="25" t="s">
        <v>247</v>
      </c>
      <c r="JF9" s="25" t="s">
        <v>248</v>
      </c>
      <c r="JG9" s="25" t="s">
        <v>249</v>
      </c>
      <c r="JH9" s="25" t="s">
        <v>250</v>
      </c>
      <c r="JI9" s="25" t="s">
        <v>251</v>
      </c>
      <c r="JJ9" s="25" t="s">
        <v>252</v>
      </c>
      <c r="JK9" s="25" t="s">
        <v>253</v>
      </c>
      <c r="JL9" s="25" t="s">
        <v>254</v>
      </c>
      <c r="JM9" s="25" t="s">
        <v>255</v>
      </c>
      <c r="JN9" s="25" t="s">
        <v>256</v>
      </c>
      <c r="JO9" s="25" t="s">
        <v>257</v>
      </c>
      <c r="JP9" s="25" t="s">
        <v>258</v>
      </c>
      <c r="JQ9" s="25" t="s">
        <v>259</v>
      </c>
      <c r="JR9" s="21" t="s">
        <v>248</v>
      </c>
      <c r="JS9" s="21" t="s">
        <v>249</v>
      </c>
      <c r="JT9" s="21" t="s">
        <v>250</v>
      </c>
      <c r="JU9" s="21" t="s">
        <v>251</v>
      </c>
      <c r="JV9" s="21" t="s">
        <v>252</v>
      </c>
      <c r="JW9" s="21" t="s">
        <v>253</v>
      </c>
      <c r="JX9" s="21" t="s">
        <v>254</v>
      </c>
      <c r="JY9" s="21" t="s">
        <v>255</v>
      </c>
      <c r="JZ9" s="21" t="s">
        <v>256</v>
      </c>
      <c r="KA9" s="21" t="s">
        <v>257</v>
      </c>
      <c r="KB9" s="21" t="s">
        <v>258</v>
      </c>
      <c r="KC9" s="21" t="s">
        <v>259</v>
      </c>
      <c r="KD9" s="21" t="s">
        <v>260</v>
      </c>
      <c r="KE9" s="21" t="s">
        <v>261</v>
      </c>
      <c r="KF9" s="21" t="s">
        <v>262</v>
      </c>
      <c r="KG9" s="21" t="s">
        <v>263</v>
      </c>
      <c r="KH9" s="21" t="s">
        <v>264</v>
      </c>
      <c r="KI9" s="21" t="s">
        <v>265</v>
      </c>
      <c r="KJ9" s="21" t="s">
        <v>266</v>
      </c>
      <c r="KK9" s="21" t="s">
        <v>267</v>
      </c>
      <c r="KL9" s="21" t="s">
        <v>268</v>
      </c>
      <c r="KM9" s="21" t="s">
        <v>269</v>
      </c>
      <c r="KN9" s="21" t="s">
        <v>270</v>
      </c>
      <c r="KO9" s="21" t="s">
        <v>271</v>
      </c>
      <c r="KP9" s="21" t="s">
        <v>272</v>
      </c>
      <c r="KQ9" s="21" t="s">
        <v>273</v>
      </c>
      <c r="KR9" s="21" t="s">
        <v>274</v>
      </c>
      <c r="KS9" s="21" t="s">
        <v>275</v>
      </c>
      <c r="KT9" s="21" t="s">
        <v>276</v>
      </c>
      <c r="KU9" s="21" t="s">
        <v>277</v>
      </c>
      <c r="KV9" s="21" t="s">
        <v>278</v>
      </c>
      <c r="KW9" s="21" t="s">
        <v>279</v>
      </c>
      <c r="KX9" s="21" t="s">
        <v>280</v>
      </c>
      <c r="KY9" s="21" t="s">
        <v>281</v>
      </c>
      <c r="KZ9" s="21" t="s">
        <v>282</v>
      </c>
      <c r="LA9" s="21" t="s">
        <v>283</v>
      </c>
      <c r="LB9" s="21" t="s">
        <v>284</v>
      </c>
      <c r="LC9" s="21" t="s">
        <v>285</v>
      </c>
      <c r="LD9" s="21" t="s">
        <v>286</v>
      </c>
      <c r="LE9" s="21" t="s">
        <v>287</v>
      </c>
      <c r="LF9" s="21" t="s">
        <v>288</v>
      </c>
      <c r="LG9" s="21" t="s">
        <v>289</v>
      </c>
      <c r="LH9" s="21" t="s">
        <v>290</v>
      </c>
      <c r="LI9" s="21" t="s">
        <v>291</v>
      </c>
      <c r="LJ9" s="21" t="s">
        <v>292</v>
      </c>
      <c r="LK9" s="21" t="s">
        <v>293</v>
      </c>
      <c r="LL9" s="21" t="s">
        <v>294</v>
      </c>
      <c r="LM9" s="21" t="s">
        <v>295</v>
      </c>
      <c r="NV9" s="21" t="s">
        <v>8</v>
      </c>
      <c r="NW9" s="21" t="s">
        <v>9</v>
      </c>
      <c r="NX9" s="21" t="s">
        <v>10</v>
      </c>
      <c r="NY9" s="21" t="s">
        <v>11</v>
      </c>
      <c r="NZ9" s="21" t="s">
        <v>12</v>
      </c>
      <c r="OA9" s="21" t="s">
        <v>13</v>
      </c>
      <c r="OB9" s="21" t="s">
        <v>14</v>
      </c>
      <c r="OC9" s="21" t="s">
        <v>15</v>
      </c>
      <c r="OD9" s="21" t="s">
        <v>16</v>
      </c>
      <c r="OE9" s="21" t="s">
        <v>17</v>
      </c>
      <c r="OF9" s="21" t="s">
        <v>18</v>
      </c>
      <c r="OG9" s="21" t="s">
        <v>19</v>
      </c>
      <c r="OH9" s="25" t="s">
        <v>20</v>
      </c>
      <c r="OI9" s="25" t="s">
        <v>21</v>
      </c>
      <c r="OJ9" s="25" t="s">
        <v>22</v>
      </c>
      <c r="OK9" s="25" t="s">
        <v>23</v>
      </c>
      <c r="OL9" s="25" t="s">
        <v>24</v>
      </c>
      <c r="OM9" s="25" t="s">
        <v>25</v>
      </c>
      <c r="ON9" s="25" t="s">
        <v>26</v>
      </c>
      <c r="OO9" s="25" t="s">
        <v>27</v>
      </c>
      <c r="OP9" s="25" t="s">
        <v>28</v>
      </c>
      <c r="OQ9" s="25" t="s">
        <v>29</v>
      </c>
      <c r="OR9" s="25" t="s">
        <v>30</v>
      </c>
      <c r="OS9" s="25" t="s">
        <v>31</v>
      </c>
      <c r="OT9" s="25" t="s">
        <v>32</v>
      </c>
      <c r="OU9" s="25" t="s">
        <v>33</v>
      </c>
      <c r="OV9" s="25" t="s">
        <v>34</v>
      </c>
      <c r="OW9" s="25" t="s">
        <v>35</v>
      </c>
      <c r="OX9" s="25" t="s">
        <v>36</v>
      </c>
      <c r="OY9" s="25" t="s">
        <v>37</v>
      </c>
      <c r="OZ9" s="25" t="s">
        <v>38</v>
      </c>
      <c r="PA9" s="25" t="s">
        <v>39</v>
      </c>
      <c r="PB9" s="25" t="s">
        <v>40</v>
      </c>
      <c r="PC9" s="25" t="s">
        <v>41</v>
      </c>
      <c r="PD9" s="25" t="s">
        <v>42</v>
      </c>
      <c r="PE9" s="25" t="s">
        <v>43</v>
      </c>
      <c r="PF9" s="25" t="s">
        <v>44</v>
      </c>
      <c r="PG9" s="25" t="s">
        <v>45</v>
      </c>
      <c r="PH9" s="25" t="s">
        <v>46</v>
      </c>
      <c r="PI9" s="25" t="s">
        <v>47</v>
      </c>
      <c r="PJ9" s="25" t="s">
        <v>48</v>
      </c>
      <c r="PK9" s="25" t="s">
        <v>49</v>
      </c>
      <c r="PL9" s="25" t="s">
        <v>50</v>
      </c>
      <c r="PM9" s="25" t="s">
        <v>51</v>
      </c>
      <c r="PN9" s="25" t="s">
        <v>52</v>
      </c>
      <c r="PO9" s="25" t="s">
        <v>53</v>
      </c>
      <c r="PP9" s="25" t="s">
        <v>54</v>
      </c>
      <c r="PQ9" s="25" t="s">
        <v>55</v>
      </c>
      <c r="PR9" s="25" t="s">
        <v>56</v>
      </c>
      <c r="PS9" s="25" t="s">
        <v>57</v>
      </c>
      <c r="PT9" s="25" t="s">
        <v>58</v>
      </c>
      <c r="PU9" s="25" t="s">
        <v>59</v>
      </c>
      <c r="PV9" s="25" t="s">
        <v>60</v>
      </c>
      <c r="PW9" s="25" t="s">
        <v>61</v>
      </c>
      <c r="PX9" s="25" t="s">
        <v>62</v>
      </c>
      <c r="PY9" s="25" t="s">
        <v>63</v>
      </c>
      <c r="PZ9" s="25" t="s">
        <v>64</v>
      </c>
      <c r="QA9" s="25" t="s">
        <v>65</v>
      </c>
      <c r="QB9" s="25" t="s">
        <v>66</v>
      </c>
      <c r="QC9" s="25" t="s">
        <v>67</v>
      </c>
      <c r="QD9" s="25" t="s">
        <v>68</v>
      </c>
      <c r="QE9" s="25" t="s">
        <v>69</v>
      </c>
      <c r="QF9" s="25" t="s">
        <v>70</v>
      </c>
      <c r="QG9" s="25" t="s">
        <v>71</v>
      </c>
      <c r="QH9" s="25" t="s">
        <v>72</v>
      </c>
      <c r="QI9" s="25" t="s">
        <v>73</v>
      </c>
      <c r="QJ9" s="25" t="s">
        <v>74</v>
      </c>
      <c r="QK9" s="25" t="s">
        <v>75</v>
      </c>
      <c r="QL9" s="25" t="s">
        <v>76</v>
      </c>
      <c r="QM9" s="25" t="s">
        <v>77</v>
      </c>
      <c r="QN9" s="25" t="s">
        <v>78</v>
      </c>
      <c r="QO9" s="25" t="s">
        <v>79</v>
      </c>
      <c r="QP9" s="25" t="s">
        <v>80</v>
      </c>
      <c r="QQ9" s="25" t="s">
        <v>81</v>
      </c>
      <c r="QR9" s="25" t="s">
        <v>82</v>
      </c>
      <c r="QS9" s="25" t="s">
        <v>83</v>
      </c>
      <c r="QT9" s="25" t="s">
        <v>84</v>
      </c>
      <c r="QU9" s="25" t="s">
        <v>85</v>
      </c>
      <c r="QV9" s="25" t="s">
        <v>86</v>
      </c>
      <c r="QW9" s="25" t="s">
        <v>87</v>
      </c>
      <c r="QX9" s="25" t="s">
        <v>88</v>
      </c>
      <c r="QY9" s="25" t="s">
        <v>89</v>
      </c>
      <c r="QZ9" s="25" t="s">
        <v>90</v>
      </c>
      <c r="RA9" s="25" t="s">
        <v>91</v>
      </c>
      <c r="RB9" s="25" t="s">
        <v>92</v>
      </c>
      <c r="RC9" s="25" t="s">
        <v>93</v>
      </c>
      <c r="RD9" s="25" t="s">
        <v>94</v>
      </c>
      <c r="RE9" s="25" t="s">
        <v>95</v>
      </c>
      <c r="RF9" s="25" t="s">
        <v>96</v>
      </c>
      <c r="RG9" s="25" t="s">
        <v>97</v>
      </c>
      <c r="RH9" s="25" t="s">
        <v>98</v>
      </c>
      <c r="RI9" s="25" t="s">
        <v>99</v>
      </c>
      <c r="RJ9" s="25" t="s">
        <v>100</v>
      </c>
      <c r="RK9" s="25" t="s">
        <v>101</v>
      </c>
      <c r="RL9" s="25" t="s">
        <v>102</v>
      </c>
      <c r="RM9" s="25" t="s">
        <v>103</v>
      </c>
      <c r="RN9" s="25" t="s">
        <v>104</v>
      </c>
      <c r="RO9" s="25" t="s">
        <v>105</v>
      </c>
      <c r="RP9" s="25" t="s">
        <v>106</v>
      </c>
      <c r="RQ9" s="25" t="s">
        <v>107</v>
      </c>
      <c r="RR9" s="25" t="s">
        <v>108</v>
      </c>
      <c r="RS9" s="25" t="s">
        <v>109</v>
      </c>
      <c r="RT9" s="25" t="s">
        <v>110</v>
      </c>
      <c r="RU9" s="25" t="s">
        <v>111</v>
      </c>
      <c r="RV9" s="25" t="s">
        <v>112</v>
      </c>
      <c r="RW9" s="25" t="s">
        <v>113</v>
      </c>
      <c r="RX9" s="25" t="s">
        <v>114</v>
      </c>
      <c r="RY9" s="25" t="s">
        <v>115</v>
      </c>
      <c r="RZ9" s="25" t="s">
        <v>116</v>
      </c>
      <c r="SA9" s="25" t="s">
        <v>117</v>
      </c>
      <c r="SB9" s="25" t="s">
        <v>118</v>
      </c>
      <c r="SC9" s="25" t="s">
        <v>119</v>
      </c>
      <c r="SD9" s="25" t="s">
        <v>120</v>
      </c>
      <c r="SE9" s="25" t="s">
        <v>121</v>
      </c>
      <c r="SF9" s="25" t="s">
        <v>122</v>
      </c>
      <c r="SG9" s="25" t="s">
        <v>123</v>
      </c>
      <c r="SH9" s="25" t="s">
        <v>124</v>
      </c>
      <c r="SI9" s="25" t="s">
        <v>125</v>
      </c>
      <c r="SJ9" s="25" t="s">
        <v>126</v>
      </c>
      <c r="SK9" s="25" t="s">
        <v>127</v>
      </c>
      <c r="SL9" s="25" t="s">
        <v>128</v>
      </c>
      <c r="SM9" s="25" t="s">
        <v>129</v>
      </c>
      <c r="SN9" s="25" t="s">
        <v>130</v>
      </c>
      <c r="SO9" s="25" t="s">
        <v>131</v>
      </c>
      <c r="SP9" s="25" t="s">
        <v>132</v>
      </c>
      <c r="SQ9" s="25" t="s">
        <v>133</v>
      </c>
      <c r="SR9" s="25" t="s">
        <v>134</v>
      </c>
      <c r="SS9" s="25" t="s">
        <v>135</v>
      </c>
      <c r="ST9" s="25" t="s">
        <v>136</v>
      </c>
      <c r="SU9" s="25" t="s">
        <v>137</v>
      </c>
      <c r="SV9" s="25" t="s">
        <v>138</v>
      </c>
      <c r="SW9" s="25" t="s">
        <v>139</v>
      </c>
      <c r="SX9" s="25" t="s">
        <v>140</v>
      </c>
      <c r="SY9" s="25" t="s">
        <v>141</v>
      </c>
      <c r="SZ9" s="25" t="s">
        <v>142</v>
      </c>
      <c r="TA9" s="25" t="s">
        <v>143</v>
      </c>
      <c r="TB9" s="25" t="s">
        <v>144</v>
      </c>
      <c r="TC9" s="25" t="s">
        <v>145</v>
      </c>
      <c r="TD9" s="25" t="s">
        <v>146</v>
      </c>
      <c r="TE9" s="25" t="s">
        <v>147</v>
      </c>
      <c r="TF9" s="25" t="s">
        <v>148</v>
      </c>
      <c r="TG9" s="25" t="s">
        <v>149</v>
      </c>
      <c r="TH9" s="25" t="s">
        <v>150</v>
      </c>
      <c r="TI9" s="25" t="s">
        <v>151</v>
      </c>
      <c r="TJ9" s="25" t="s">
        <v>152</v>
      </c>
      <c r="TK9" s="25" t="s">
        <v>153</v>
      </c>
      <c r="TL9" s="25" t="s">
        <v>154</v>
      </c>
      <c r="TM9" s="25" t="s">
        <v>155</v>
      </c>
      <c r="TN9" s="25" t="s">
        <v>156</v>
      </c>
      <c r="TO9" s="25" t="s">
        <v>157</v>
      </c>
      <c r="TP9" s="25" t="s">
        <v>158</v>
      </c>
      <c r="TQ9" s="25" t="s">
        <v>159</v>
      </c>
      <c r="TR9" s="25" t="s">
        <v>160</v>
      </c>
      <c r="TS9" s="25" t="s">
        <v>161</v>
      </c>
      <c r="TT9" s="25" t="s">
        <v>162</v>
      </c>
      <c r="TU9" s="25" t="s">
        <v>163</v>
      </c>
      <c r="TV9" s="25" t="s">
        <v>164</v>
      </c>
      <c r="TW9" s="25" t="s">
        <v>165</v>
      </c>
      <c r="TX9" s="25" t="s">
        <v>166</v>
      </c>
      <c r="TY9" s="25" t="s">
        <v>167</v>
      </c>
      <c r="TZ9" s="25" t="s">
        <v>168</v>
      </c>
      <c r="UA9" s="25" t="s">
        <v>169</v>
      </c>
      <c r="UB9" s="25" t="s">
        <v>170</v>
      </c>
      <c r="UC9" s="25" t="s">
        <v>171</v>
      </c>
      <c r="UD9" s="25" t="s">
        <v>172</v>
      </c>
      <c r="UE9" s="25" t="s">
        <v>173</v>
      </c>
      <c r="UF9" s="25" t="s">
        <v>174</v>
      </c>
      <c r="UG9" s="25" t="s">
        <v>175</v>
      </c>
      <c r="UH9" s="25" t="s">
        <v>176</v>
      </c>
      <c r="UI9" s="25" t="s">
        <v>177</v>
      </c>
      <c r="UJ9" s="25" t="s">
        <v>178</v>
      </c>
      <c r="UK9" s="25" t="s">
        <v>179</v>
      </c>
      <c r="UL9" s="25" t="s">
        <v>180</v>
      </c>
      <c r="UM9" s="25" t="s">
        <v>181</v>
      </c>
      <c r="UN9" s="25" t="s">
        <v>182</v>
      </c>
      <c r="UO9" s="25" t="s">
        <v>183</v>
      </c>
      <c r="UP9" s="25" t="s">
        <v>184</v>
      </c>
      <c r="UQ9" s="25" t="s">
        <v>185</v>
      </c>
      <c r="UR9" s="25" t="s">
        <v>186</v>
      </c>
      <c r="US9" s="25" t="s">
        <v>187</v>
      </c>
      <c r="UT9" s="25" t="s">
        <v>188</v>
      </c>
      <c r="UU9" s="25" t="s">
        <v>189</v>
      </c>
      <c r="UV9" s="25" t="s">
        <v>190</v>
      </c>
      <c r="UW9" s="25" t="s">
        <v>191</v>
      </c>
      <c r="UX9" s="25" t="s">
        <v>192</v>
      </c>
      <c r="UY9" s="25" t="s">
        <v>193</v>
      </c>
      <c r="UZ9" s="25" t="s">
        <v>194</v>
      </c>
      <c r="VA9" s="25" t="s">
        <v>195</v>
      </c>
      <c r="VB9" s="25" t="s">
        <v>196</v>
      </c>
      <c r="VC9" s="25" t="s">
        <v>197</v>
      </c>
      <c r="VD9" s="25" t="s">
        <v>198</v>
      </c>
      <c r="VE9" s="25" t="s">
        <v>199</v>
      </c>
      <c r="VF9" s="25" t="s">
        <v>200</v>
      </c>
      <c r="VG9" s="25" t="s">
        <v>201</v>
      </c>
      <c r="VH9" s="25" t="s">
        <v>202</v>
      </c>
      <c r="VI9" s="25" t="s">
        <v>203</v>
      </c>
      <c r="VJ9" s="25" t="s">
        <v>204</v>
      </c>
      <c r="VK9" s="25" t="s">
        <v>205</v>
      </c>
      <c r="VL9" s="25" t="s">
        <v>206</v>
      </c>
      <c r="VM9" s="25" t="s">
        <v>207</v>
      </c>
      <c r="VN9" s="25" t="s">
        <v>208</v>
      </c>
      <c r="VO9" s="25" t="s">
        <v>209</v>
      </c>
      <c r="VP9" s="25" t="s">
        <v>210</v>
      </c>
      <c r="VQ9" s="25" t="s">
        <v>211</v>
      </c>
      <c r="VR9" s="25" t="s">
        <v>212</v>
      </c>
      <c r="VS9" s="25" t="s">
        <v>213</v>
      </c>
      <c r="VT9" s="25" t="s">
        <v>214</v>
      </c>
      <c r="VU9" s="25" t="s">
        <v>215</v>
      </c>
      <c r="VV9" s="25" t="s">
        <v>216</v>
      </c>
      <c r="VW9" s="25" t="s">
        <v>217</v>
      </c>
      <c r="VX9" s="25" t="s">
        <v>218</v>
      </c>
      <c r="VY9" s="25" t="s">
        <v>219</v>
      </c>
      <c r="VZ9" s="25" t="s">
        <v>220</v>
      </c>
      <c r="WA9" s="25" t="s">
        <v>221</v>
      </c>
      <c r="WB9" s="25" t="s">
        <v>222</v>
      </c>
      <c r="WC9" s="25" t="s">
        <v>223</v>
      </c>
      <c r="WD9" s="25" t="s">
        <v>224</v>
      </c>
      <c r="WE9" s="25" t="s">
        <v>225</v>
      </c>
      <c r="WF9" s="25" t="s">
        <v>226</v>
      </c>
      <c r="WG9" s="25" t="s">
        <v>227</v>
      </c>
      <c r="WH9" s="25" t="s">
        <v>228</v>
      </c>
      <c r="WI9" s="25" t="s">
        <v>229</v>
      </c>
      <c r="WJ9" s="25" t="s">
        <v>230</v>
      </c>
      <c r="WK9" s="25" t="s">
        <v>231</v>
      </c>
      <c r="WL9" s="25" t="s">
        <v>232</v>
      </c>
      <c r="WM9" s="25" t="s">
        <v>233</v>
      </c>
      <c r="WN9" s="25" t="s">
        <v>234</v>
      </c>
      <c r="WO9" s="25" t="s">
        <v>235</v>
      </c>
      <c r="WP9" s="25" t="s">
        <v>236</v>
      </c>
      <c r="WQ9" s="25" t="s">
        <v>237</v>
      </c>
      <c r="WR9" s="25" t="s">
        <v>238</v>
      </c>
      <c r="WS9" s="25" t="s">
        <v>239</v>
      </c>
      <c r="WT9" s="25" t="s">
        <v>240</v>
      </c>
      <c r="WU9" s="25" t="s">
        <v>241</v>
      </c>
      <c r="WV9" s="25" t="s">
        <v>242</v>
      </c>
      <c r="WW9" s="25" t="s">
        <v>243</v>
      </c>
      <c r="WX9" s="25" t="s">
        <v>244</v>
      </c>
      <c r="WY9" s="25" t="s">
        <v>245</v>
      </c>
      <c r="WZ9" s="25" t="s">
        <v>246</v>
      </c>
      <c r="XA9" s="25" t="s">
        <v>247</v>
      </c>
      <c r="XB9" s="25" t="s">
        <v>248</v>
      </c>
      <c r="XC9" s="25" t="s">
        <v>249</v>
      </c>
      <c r="XD9" s="25" t="s">
        <v>250</v>
      </c>
      <c r="XE9" s="25" t="s">
        <v>251</v>
      </c>
      <c r="XF9" s="25" t="s">
        <v>252</v>
      </c>
      <c r="XG9" s="25" t="s">
        <v>253</v>
      </c>
      <c r="XH9" s="25" t="s">
        <v>254</v>
      </c>
      <c r="XI9" s="25" t="s">
        <v>255</v>
      </c>
      <c r="XJ9" s="25" t="s">
        <v>256</v>
      </c>
      <c r="XK9" s="25" t="s">
        <v>257</v>
      </c>
      <c r="XL9" s="25" t="s">
        <v>258</v>
      </c>
      <c r="XM9" s="25" t="s">
        <v>259</v>
      </c>
      <c r="XN9" s="21" t="s">
        <v>248</v>
      </c>
      <c r="XO9" s="21" t="s">
        <v>249</v>
      </c>
      <c r="XP9" s="21" t="s">
        <v>250</v>
      </c>
      <c r="XQ9" s="21" t="s">
        <v>251</v>
      </c>
      <c r="XR9" s="21" t="s">
        <v>252</v>
      </c>
      <c r="XS9" s="21" t="s">
        <v>253</v>
      </c>
      <c r="XT9" s="21" t="s">
        <v>254</v>
      </c>
      <c r="XU9" s="21" t="s">
        <v>255</v>
      </c>
      <c r="XV9" s="21" t="s">
        <v>256</v>
      </c>
      <c r="XW9" s="21" t="s">
        <v>257</v>
      </c>
      <c r="XX9" s="21" t="s">
        <v>258</v>
      </c>
      <c r="XY9" s="21" t="s">
        <v>259</v>
      </c>
      <c r="XZ9" s="21" t="s">
        <v>260</v>
      </c>
      <c r="YA9" s="21" t="s">
        <v>261</v>
      </c>
      <c r="YB9" s="21" t="s">
        <v>262</v>
      </c>
      <c r="YC9" s="21" t="s">
        <v>263</v>
      </c>
      <c r="YD9" s="21" t="s">
        <v>264</v>
      </c>
      <c r="YE9" s="21" t="s">
        <v>265</v>
      </c>
      <c r="YF9" s="21" t="s">
        <v>266</v>
      </c>
      <c r="YG9" s="21" t="s">
        <v>267</v>
      </c>
      <c r="YH9" s="21" t="s">
        <v>268</v>
      </c>
      <c r="YI9" s="21" t="s">
        <v>269</v>
      </c>
      <c r="YJ9" s="21" t="s">
        <v>270</v>
      </c>
      <c r="YK9" s="21" t="s">
        <v>271</v>
      </c>
      <c r="YL9" s="21" t="s">
        <v>272</v>
      </c>
      <c r="YM9" s="21" t="s">
        <v>273</v>
      </c>
      <c r="YN9" s="21" t="s">
        <v>274</v>
      </c>
      <c r="YO9" s="21" t="s">
        <v>275</v>
      </c>
      <c r="YP9" s="21" t="s">
        <v>276</v>
      </c>
      <c r="YQ9" s="21" t="s">
        <v>277</v>
      </c>
      <c r="YR9" s="21" t="s">
        <v>278</v>
      </c>
      <c r="YS9" s="21" t="s">
        <v>279</v>
      </c>
      <c r="YT9" s="21" t="s">
        <v>280</v>
      </c>
      <c r="YU9" s="21" t="s">
        <v>281</v>
      </c>
      <c r="YV9" s="21" t="s">
        <v>282</v>
      </c>
      <c r="YW9" s="21" t="s">
        <v>283</v>
      </c>
      <c r="YX9" s="21" t="s">
        <v>284</v>
      </c>
      <c r="YY9" s="21" t="s">
        <v>285</v>
      </c>
      <c r="YZ9" s="21" t="s">
        <v>286</v>
      </c>
      <c r="ZA9" s="21" t="s">
        <v>287</v>
      </c>
      <c r="ZB9" s="21" t="s">
        <v>288</v>
      </c>
      <c r="ZC9" s="21" t="s">
        <v>289</v>
      </c>
      <c r="ZD9" s="21" t="s">
        <v>290</v>
      </c>
      <c r="ZE9" s="21" t="s">
        <v>291</v>
      </c>
      <c r="ZF9" s="21" t="s">
        <v>292</v>
      </c>
      <c r="ZG9" s="21" t="s">
        <v>293</v>
      </c>
      <c r="ZH9" s="21" t="s">
        <v>294</v>
      </c>
      <c r="ZI9" s="21" t="s">
        <v>295</v>
      </c>
    </row>
    <row r="10" spans="1:685" ht="15" x14ac:dyDescent="0.25">
      <c r="A10" s="96" t="s" vm="7">
        <v>356</v>
      </c>
    </row>
    <row r="11" spans="1:685" ht="15" x14ac:dyDescent="0.25">
      <c r="A11" s="21" t="s">
        <v>300</v>
      </c>
    </row>
    <row r="12" spans="1:685" ht="15" x14ac:dyDescent="0.25">
      <c r="A12" s="27" t="s">
        <v>301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</row>
    <row r="13" spans="1:685" s="38" customFormat="1" ht="15" x14ac:dyDescent="0.25">
      <c r="A13" s="27" t="s">
        <v>321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>
        <v>6717.5506150000001</v>
      </c>
      <c r="AM13" s="62">
        <v>6599.723336</v>
      </c>
      <c r="AN13" s="62">
        <v>4067.2221370000002</v>
      </c>
      <c r="AO13" s="62">
        <v>1956.4781640000001</v>
      </c>
      <c r="AP13" s="62">
        <v>13030.263551</v>
      </c>
      <c r="AQ13" s="62">
        <v>7803.8227189999998</v>
      </c>
      <c r="AR13" s="62">
        <v>11143.121607999999</v>
      </c>
      <c r="AS13" s="62">
        <v>12922.029614999999</v>
      </c>
      <c r="AT13" s="62">
        <v>10950.859891</v>
      </c>
      <c r="AU13" s="62">
        <v>3732.1111329999999</v>
      </c>
      <c r="AV13" s="62">
        <v>5096.8869949999998</v>
      </c>
      <c r="AW13" s="62">
        <v>10584.652525</v>
      </c>
      <c r="AX13" s="62">
        <v>9730.6510519999993</v>
      </c>
      <c r="AY13" s="62">
        <v>8504.1317120000003</v>
      </c>
      <c r="AZ13" s="62">
        <v>4852.7837200000004</v>
      </c>
      <c r="BA13" s="62">
        <v>2457.8023250000001</v>
      </c>
      <c r="BB13" s="62">
        <v>11349.386442999999</v>
      </c>
      <c r="BC13" s="62">
        <v>11607.998126</v>
      </c>
      <c r="BD13" s="62">
        <v>13747.035513000001</v>
      </c>
      <c r="BE13" s="62">
        <v>13609.819057000001</v>
      </c>
      <c r="BF13" s="62">
        <v>14116.273047999999</v>
      </c>
      <c r="BG13" s="62">
        <v>13041.791519</v>
      </c>
      <c r="BH13" s="62">
        <v>5617.5644549999997</v>
      </c>
      <c r="BI13" s="62">
        <v>11967.394136000001</v>
      </c>
      <c r="BJ13" s="62">
        <v>9821.9592890000004</v>
      </c>
      <c r="BK13" s="62">
        <v>9632.038278</v>
      </c>
      <c r="BL13" s="62">
        <v>6056.3224010000004</v>
      </c>
      <c r="BM13" s="62">
        <v>3180.6837810000002</v>
      </c>
      <c r="BN13" s="62">
        <v>8493.4210039999998</v>
      </c>
      <c r="BO13" s="62">
        <v>9254.7798770000009</v>
      </c>
      <c r="BP13" s="62">
        <v>15818.362595000001</v>
      </c>
      <c r="BQ13" s="62">
        <v>14618.509241</v>
      </c>
      <c r="BR13" s="62">
        <v>14248.079087</v>
      </c>
      <c r="BS13" s="62">
        <v>4083.9531449999999</v>
      </c>
      <c r="BT13" s="62">
        <v>5900.7899749999997</v>
      </c>
      <c r="BU13" s="62">
        <v>13768.280215000001</v>
      </c>
      <c r="BV13" s="62">
        <v>10465.719347</v>
      </c>
      <c r="BW13" s="62">
        <v>10159.61839</v>
      </c>
      <c r="BX13" s="62">
        <v>7854.6923180000003</v>
      </c>
      <c r="BY13" s="62">
        <v>3314.1489769999998</v>
      </c>
      <c r="BZ13" s="62">
        <v>14142.039507</v>
      </c>
      <c r="CA13" s="62">
        <v>8922.6622399999997</v>
      </c>
      <c r="CB13" s="62">
        <v>15883.866579</v>
      </c>
      <c r="CC13" s="62">
        <v>15796.662426999999</v>
      </c>
      <c r="CD13" s="62">
        <v>14245.542708000001</v>
      </c>
      <c r="CE13" s="62">
        <v>3474.6466129999999</v>
      </c>
      <c r="CF13" s="62">
        <v>6264.914291</v>
      </c>
      <c r="CG13" s="62">
        <v>14729.718127</v>
      </c>
      <c r="CH13" s="62">
        <v>11177.167019</v>
      </c>
      <c r="CI13" s="62">
        <v>10174.184584000001</v>
      </c>
      <c r="CJ13" s="62">
        <v>7189.3382380000003</v>
      </c>
      <c r="CK13" s="62">
        <v>3462.0852519999999</v>
      </c>
      <c r="CL13" s="62">
        <v>16168.342219</v>
      </c>
      <c r="CM13" s="62">
        <v>17803.820841000001</v>
      </c>
      <c r="CN13" s="62">
        <v>13920.820976000001</v>
      </c>
      <c r="CO13" s="62">
        <v>16425.834490000001</v>
      </c>
      <c r="CP13" s="62">
        <v>14774.929026</v>
      </c>
      <c r="CQ13" s="62">
        <v>8910.5568949999997</v>
      </c>
      <c r="CR13" s="62">
        <v>6939.1272630000003</v>
      </c>
      <c r="CS13" s="62">
        <v>15372.38566</v>
      </c>
      <c r="CT13" s="62">
        <v>11666.268097</v>
      </c>
      <c r="CU13" s="62">
        <v>11180.114170000001</v>
      </c>
      <c r="CV13" s="62">
        <v>6792.4269039999999</v>
      </c>
      <c r="CW13" s="62">
        <v>3363.5659620000001</v>
      </c>
      <c r="CX13" s="62">
        <v>13331.111037000001</v>
      </c>
      <c r="CY13" s="62">
        <v>12286.812379999999</v>
      </c>
      <c r="CZ13" s="62">
        <v>17542.828107000001</v>
      </c>
      <c r="DA13" s="62">
        <v>19517.186406000001</v>
      </c>
      <c r="DB13" s="62">
        <v>20560.777096000002</v>
      </c>
      <c r="DC13" s="62">
        <v>17906.358078000001</v>
      </c>
      <c r="DD13" s="62">
        <v>10989.816741000001</v>
      </c>
      <c r="DE13" s="62">
        <v>15490.628757</v>
      </c>
      <c r="DF13" s="62">
        <v>14218.128718</v>
      </c>
      <c r="DG13" s="62">
        <v>13989.249913</v>
      </c>
      <c r="DH13" s="62">
        <v>7919.8375859999996</v>
      </c>
      <c r="DI13" s="62">
        <v>4501.0453269999998</v>
      </c>
      <c r="DJ13" s="62">
        <v>12216.289355000001</v>
      </c>
      <c r="DK13" s="62">
        <v>12037.026834</v>
      </c>
      <c r="DL13" s="62">
        <v>19726.579632000001</v>
      </c>
      <c r="DM13" s="62">
        <v>19445.402241</v>
      </c>
      <c r="DN13" s="62">
        <v>15822.908774</v>
      </c>
      <c r="DO13" s="62">
        <v>5710.3104720000001</v>
      </c>
      <c r="DP13" s="62">
        <v>8218.1722640000007</v>
      </c>
      <c r="DQ13" s="62">
        <v>19251.845676000001</v>
      </c>
      <c r="DR13" s="62">
        <v>17003.493252</v>
      </c>
      <c r="DS13" s="62">
        <v>14833.149946</v>
      </c>
      <c r="DT13" s="62">
        <v>9512.1660009999996</v>
      </c>
      <c r="DU13" s="62">
        <v>10561.356667</v>
      </c>
      <c r="DV13" s="62">
        <v>16235.369943</v>
      </c>
      <c r="DW13" s="62">
        <v>16799.294875</v>
      </c>
      <c r="DX13" s="62">
        <v>21957.383593999999</v>
      </c>
      <c r="DY13" s="62">
        <v>20530.875264999999</v>
      </c>
      <c r="DZ13" s="62">
        <v>20082.756412999999</v>
      </c>
      <c r="EA13" s="62">
        <v>7286.857908</v>
      </c>
      <c r="EB13" s="62">
        <v>9682.5379410000005</v>
      </c>
      <c r="EC13" s="62">
        <v>21694.473181000001</v>
      </c>
      <c r="ED13" s="62">
        <v>14144.587557999999</v>
      </c>
      <c r="EE13" s="62">
        <v>13022.876242</v>
      </c>
      <c r="EF13" s="62">
        <v>10001.217631</v>
      </c>
      <c r="EG13" s="62">
        <v>5245.3458369999998</v>
      </c>
      <c r="EH13" s="62">
        <v>13122.362365000001</v>
      </c>
      <c r="EI13" s="62">
        <v>14068.171743999999</v>
      </c>
      <c r="EJ13" s="62">
        <v>23255.933958000001</v>
      </c>
      <c r="EK13" s="62">
        <v>21243.893950000001</v>
      </c>
      <c r="EL13" s="62">
        <v>22539.629752000001</v>
      </c>
      <c r="EM13" s="62">
        <v>14616.149312</v>
      </c>
      <c r="EN13" s="62">
        <v>10415.446266999999</v>
      </c>
      <c r="EO13" s="62">
        <v>24420.060396000001</v>
      </c>
      <c r="EP13" s="62">
        <v>15030.067935999999</v>
      </c>
      <c r="EQ13" s="62">
        <v>16252.023289999999</v>
      </c>
      <c r="ER13" s="62">
        <v>11696.367166</v>
      </c>
      <c r="ES13" s="62">
        <v>6679.9498219999996</v>
      </c>
      <c r="ET13" s="62">
        <v>18160.445007999999</v>
      </c>
      <c r="EU13" s="62">
        <v>20372.343452000001</v>
      </c>
      <c r="EV13" s="62">
        <v>25441.588534999999</v>
      </c>
      <c r="EW13" s="62">
        <v>25448.720535</v>
      </c>
      <c r="EX13" s="62">
        <v>23221.655000999999</v>
      </c>
      <c r="EY13" s="62">
        <v>10058.424628999999</v>
      </c>
      <c r="EZ13" s="62">
        <v>13696.378681</v>
      </c>
      <c r="FA13" s="62">
        <v>26759.229277999999</v>
      </c>
      <c r="FB13" s="62">
        <v>18165.050507</v>
      </c>
      <c r="FC13" s="62">
        <v>17442.451252999999</v>
      </c>
      <c r="FD13" s="62">
        <v>13988.114785</v>
      </c>
      <c r="FE13" s="62">
        <v>6929.7343940000001</v>
      </c>
      <c r="FF13" s="62">
        <v>19998.228287999998</v>
      </c>
      <c r="FG13" s="62">
        <v>23024.935178</v>
      </c>
      <c r="FH13" s="62">
        <v>24607.046632000001</v>
      </c>
      <c r="FI13" s="62">
        <v>27855.680389000001</v>
      </c>
      <c r="FJ13" s="62">
        <v>24253.799321999999</v>
      </c>
      <c r="FK13" s="62">
        <v>25071.773301000001</v>
      </c>
      <c r="FL13" s="62">
        <v>17276.258847000001</v>
      </c>
      <c r="FM13" s="62">
        <v>25371.583207</v>
      </c>
      <c r="FN13" s="62">
        <v>20380.790730000001</v>
      </c>
      <c r="FO13" s="62">
        <v>18930.219980000002</v>
      </c>
      <c r="FP13" s="62">
        <v>14723.649681999999</v>
      </c>
      <c r="FQ13" s="62">
        <v>8805.4445510000005</v>
      </c>
      <c r="FR13" s="62">
        <v>25154.879788999999</v>
      </c>
      <c r="FS13" s="62">
        <v>18157.399261999999</v>
      </c>
      <c r="FT13" s="62">
        <v>27654.329173999999</v>
      </c>
      <c r="FU13" s="62">
        <v>29031.518711000001</v>
      </c>
      <c r="FV13" s="62">
        <v>21470.411104999999</v>
      </c>
      <c r="FW13" s="62">
        <v>12575.392533</v>
      </c>
      <c r="FX13" s="62">
        <v>16705.670414</v>
      </c>
      <c r="FY13" s="62">
        <v>28695.846371</v>
      </c>
      <c r="FZ13" s="62">
        <v>23247.942873</v>
      </c>
      <c r="GA13" s="62">
        <v>21182.880241999999</v>
      </c>
      <c r="GB13" s="62">
        <v>16437.382289000001</v>
      </c>
      <c r="GC13" s="62">
        <v>10870.365602</v>
      </c>
      <c r="GD13" s="62">
        <v>19086.473645999999</v>
      </c>
      <c r="GE13" s="62">
        <v>19831.377342</v>
      </c>
      <c r="GF13" s="62">
        <v>32581.942652999998</v>
      </c>
      <c r="GG13" s="62">
        <v>30499.301206</v>
      </c>
      <c r="GH13" s="62">
        <v>23636.350992</v>
      </c>
      <c r="GI13" s="62">
        <v>14754.920303000001</v>
      </c>
      <c r="GJ13" s="62">
        <v>18321.729461999999</v>
      </c>
      <c r="GK13" s="62">
        <v>33698.637128000002</v>
      </c>
      <c r="GL13" s="62">
        <v>24774.762277000002</v>
      </c>
      <c r="GM13" s="62">
        <v>23297.580199</v>
      </c>
      <c r="GN13" s="62">
        <v>17095.543315999999</v>
      </c>
      <c r="GO13" s="62">
        <v>18386.020562999998</v>
      </c>
      <c r="GP13" s="62">
        <v>19114.768709</v>
      </c>
      <c r="GQ13" s="62">
        <v>22305.898978000001</v>
      </c>
      <c r="GR13" s="62">
        <v>32518.682466999999</v>
      </c>
      <c r="GS13" s="62">
        <v>31687.882507999999</v>
      </c>
      <c r="GT13" s="62">
        <v>26619.952788999999</v>
      </c>
      <c r="GU13" s="62">
        <v>16111.094034</v>
      </c>
      <c r="GV13" s="62">
        <v>18687.644791999999</v>
      </c>
      <c r="GW13" s="62">
        <v>38822.867083999998</v>
      </c>
      <c r="GX13" s="62">
        <v>27109.877131000001</v>
      </c>
      <c r="GY13" s="62">
        <v>24530.202367999998</v>
      </c>
      <c r="GZ13" s="62">
        <v>18777.305532999999</v>
      </c>
      <c r="HA13" s="62">
        <v>12088.094956999999</v>
      </c>
      <c r="HB13" s="62">
        <v>18776.392963999999</v>
      </c>
      <c r="HC13" s="62">
        <v>23422.837659000001</v>
      </c>
      <c r="HD13" s="62">
        <v>34923.661640999999</v>
      </c>
      <c r="HE13" s="62">
        <v>34578.006787999999</v>
      </c>
      <c r="HF13" s="62">
        <v>33023.631477000003</v>
      </c>
      <c r="HG13" s="62">
        <v>30399.077345000002</v>
      </c>
      <c r="HH13" s="62">
        <v>25113.630513</v>
      </c>
      <c r="HI13" s="62">
        <v>40677.912145000002</v>
      </c>
      <c r="HJ13" s="62">
        <v>27939.461432</v>
      </c>
      <c r="HK13" s="62">
        <v>25564.152606</v>
      </c>
      <c r="HL13" s="62">
        <v>20700.177946</v>
      </c>
      <c r="HM13" s="62">
        <v>14013.430541</v>
      </c>
      <c r="HN13" s="62">
        <v>19406.421166</v>
      </c>
      <c r="HO13" s="62">
        <v>24699.933899</v>
      </c>
      <c r="HP13" s="62">
        <v>35833.090171999997</v>
      </c>
      <c r="HQ13" s="62">
        <v>39846.856117000003</v>
      </c>
      <c r="HR13" s="62">
        <v>28442.264724000001</v>
      </c>
      <c r="HS13" s="62">
        <v>17005.067779000001</v>
      </c>
      <c r="HT13" s="62">
        <v>23459.181401000002</v>
      </c>
      <c r="HU13" s="62">
        <v>41201.622042000003</v>
      </c>
      <c r="HV13" s="62">
        <v>31888.156891999999</v>
      </c>
      <c r="HW13" s="62">
        <v>25973.221680999999</v>
      </c>
      <c r="HX13" s="62">
        <v>24269.606592</v>
      </c>
      <c r="HY13" s="62">
        <v>21075.041155999999</v>
      </c>
      <c r="HZ13" s="62">
        <v>24114.226900000001</v>
      </c>
      <c r="IA13" s="62">
        <v>28525.976323999999</v>
      </c>
      <c r="IB13" s="62">
        <v>39074.270572000001</v>
      </c>
      <c r="IC13" s="62">
        <v>41488.412178999999</v>
      </c>
      <c r="ID13" s="62">
        <v>30376.656469000001</v>
      </c>
      <c r="IE13" s="62">
        <v>19081.0088</v>
      </c>
      <c r="IF13" s="62">
        <v>25568.067573</v>
      </c>
      <c r="IG13" s="62">
        <v>37771.497395999999</v>
      </c>
      <c r="IH13" s="62">
        <v>31326.313913000002</v>
      </c>
      <c r="II13" s="62">
        <v>27135.651806999998</v>
      </c>
      <c r="IJ13" s="62">
        <v>22955.514689</v>
      </c>
      <c r="IK13" s="62">
        <v>15671.088957</v>
      </c>
      <c r="IL13" s="62">
        <v>19325.728893</v>
      </c>
      <c r="IM13" s="62">
        <v>29191.738094</v>
      </c>
      <c r="IN13" s="62">
        <v>43881.277153000003</v>
      </c>
      <c r="IO13" s="62">
        <v>44863.216453000001</v>
      </c>
      <c r="IP13" s="62">
        <v>28644.551248</v>
      </c>
      <c r="IQ13" s="62">
        <v>24758.871577999998</v>
      </c>
      <c r="IR13" s="62">
        <v>29085.631474999998</v>
      </c>
      <c r="IS13" s="62">
        <v>40838.575396</v>
      </c>
      <c r="IT13" s="62">
        <v>35762.979076000003</v>
      </c>
      <c r="IU13" s="62">
        <v>31395.648055000001</v>
      </c>
      <c r="IV13" s="62">
        <v>25589.802606000001</v>
      </c>
      <c r="IW13" s="62">
        <v>19878.02348</v>
      </c>
      <c r="IX13" s="62">
        <v>19995.583363999998</v>
      </c>
      <c r="IY13" s="62">
        <v>28867.372312</v>
      </c>
      <c r="IZ13" s="62">
        <v>47341.434176000002</v>
      </c>
      <c r="JA13" s="62">
        <v>43918.090153999998</v>
      </c>
      <c r="JB13" s="62">
        <v>31786.997518</v>
      </c>
      <c r="JC13" s="62">
        <v>24506.772403999999</v>
      </c>
      <c r="JD13" s="62">
        <v>28284.113720000001</v>
      </c>
      <c r="JE13" s="62">
        <v>45645.091578</v>
      </c>
      <c r="JF13" s="62">
        <v>37727.394064</v>
      </c>
      <c r="JG13" s="62">
        <v>34570.051875999998</v>
      </c>
      <c r="JH13" s="62">
        <v>26908.357405999999</v>
      </c>
      <c r="JI13" s="62">
        <v>20754.934578</v>
      </c>
      <c r="JJ13" s="62">
        <v>19777.109390000001</v>
      </c>
      <c r="JK13" s="62">
        <v>30890.078151000002</v>
      </c>
      <c r="JL13" s="62">
        <v>49961.402871999999</v>
      </c>
      <c r="JM13" s="62">
        <v>44753.290313999998</v>
      </c>
      <c r="JN13" s="62">
        <v>36466.847795000001</v>
      </c>
      <c r="JO13" s="62">
        <v>25455.705802</v>
      </c>
      <c r="JP13" s="62">
        <v>29750.968572000002</v>
      </c>
      <c r="JQ13" s="62">
        <v>49089.330267999998</v>
      </c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>
        <v>5174.9064429999999</v>
      </c>
      <c r="OI13" s="62">
        <v>5742.3787229999998</v>
      </c>
      <c r="OJ13" s="62">
        <v>4950.9640460000001</v>
      </c>
      <c r="OK13" s="62">
        <v>1790.957024</v>
      </c>
      <c r="OL13" s="62">
        <v>10940.92244</v>
      </c>
      <c r="OM13" s="62">
        <v>5000.6112869999997</v>
      </c>
      <c r="ON13" s="62">
        <v>19121.390119</v>
      </c>
      <c r="OO13" s="62">
        <v>15079.049996</v>
      </c>
      <c r="OP13" s="62">
        <v>7811.5169210000004</v>
      </c>
      <c r="OQ13" s="62">
        <v>2837.3816040000002</v>
      </c>
      <c r="OR13" s="62">
        <v>7656.2975230000002</v>
      </c>
      <c r="OS13" s="62">
        <v>20310.997946</v>
      </c>
      <c r="OT13" s="62">
        <v>4900.6455999999998</v>
      </c>
      <c r="OU13" s="62">
        <v>5652.8294669999996</v>
      </c>
      <c r="OV13" s="62">
        <v>4912.3514830000004</v>
      </c>
      <c r="OW13" s="62">
        <v>1554.882873</v>
      </c>
      <c r="OX13" s="62">
        <v>10991.468527000001</v>
      </c>
      <c r="OY13" s="62">
        <v>9001.1103579999999</v>
      </c>
      <c r="OZ13" s="62">
        <v>18182.607889999999</v>
      </c>
      <c r="PA13" s="62">
        <v>16363.752780000001</v>
      </c>
      <c r="PB13" s="62">
        <v>8221.0166819999995</v>
      </c>
      <c r="PC13" s="62">
        <v>10776.592210999999</v>
      </c>
      <c r="PD13" s="62">
        <v>8458.5390540000008</v>
      </c>
      <c r="PE13" s="62">
        <v>17744.828909</v>
      </c>
      <c r="PF13" s="62">
        <v>5420.4158230000003</v>
      </c>
      <c r="PG13" s="62">
        <v>6586.1515559999998</v>
      </c>
      <c r="PH13" s="62">
        <v>4805.3140000000003</v>
      </c>
      <c r="PI13" s="62">
        <v>1644.2992380000001</v>
      </c>
      <c r="PJ13" s="62">
        <v>8759.4356509999998</v>
      </c>
      <c r="PK13" s="62">
        <v>4708.3790520000002</v>
      </c>
      <c r="PL13" s="62">
        <v>17101.600672</v>
      </c>
      <c r="PM13" s="62">
        <v>16670.697593000001</v>
      </c>
      <c r="PN13" s="62">
        <v>5916.8477309999998</v>
      </c>
      <c r="PO13" s="62">
        <v>3672.5803999999998</v>
      </c>
      <c r="PP13" s="62">
        <v>8351.7037619999992</v>
      </c>
      <c r="PQ13" s="62">
        <v>16044.348147999999</v>
      </c>
      <c r="PR13" s="62">
        <v>6449.6557270000003</v>
      </c>
      <c r="PS13" s="62">
        <v>5882.0507559999996</v>
      </c>
      <c r="PT13" s="62">
        <v>5190.692309</v>
      </c>
      <c r="PU13" s="62">
        <v>1848.567638</v>
      </c>
      <c r="PV13" s="62">
        <v>14806.894797000001</v>
      </c>
      <c r="PW13" s="62">
        <v>4856.5217240000002</v>
      </c>
      <c r="PX13" s="62">
        <v>20197.013191999999</v>
      </c>
      <c r="PY13" s="62">
        <v>17482.821242000002</v>
      </c>
      <c r="PZ13" s="62">
        <v>6613.176539</v>
      </c>
      <c r="QA13" s="62">
        <v>4035.7667980000001</v>
      </c>
      <c r="QB13" s="62">
        <v>8757.1690899999994</v>
      </c>
      <c r="QC13" s="62">
        <v>16564.644810999998</v>
      </c>
      <c r="QD13" s="62">
        <v>6719.7501240000001</v>
      </c>
      <c r="QE13" s="62">
        <v>6455.753224</v>
      </c>
      <c r="QF13" s="62">
        <v>5343.3909110000004</v>
      </c>
      <c r="QG13" s="62">
        <v>2161.2781180000002</v>
      </c>
      <c r="QH13" s="62">
        <v>18457.294181000001</v>
      </c>
      <c r="QI13" s="62">
        <v>13088.18728</v>
      </c>
      <c r="QJ13" s="62">
        <v>23562.679393999999</v>
      </c>
      <c r="QK13" s="62">
        <v>17264.218514</v>
      </c>
      <c r="QL13" s="62">
        <v>7859.7236739999998</v>
      </c>
      <c r="QM13" s="62">
        <v>9171.69715</v>
      </c>
      <c r="QN13" s="62">
        <v>9761.8090159999992</v>
      </c>
      <c r="QO13" s="62">
        <v>19266.339078000001</v>
      </c>
      <c r="QP13" s="62">
        <v>6576.5815190000003</v>
      </c>
      <c r="QQ13" s="62">
        <v>7036.1930190000003</v>
      </c>
      <c r="QR13" s="62">
        <v>5751.6030499999997</v>
      </c>
      <c r="QS13" s="62">
        <v>2316.2379190000001</v>
      </c>
      <c r="QT13" s="62">
        <v>9412.3305490000002</v>
      </c>
      <c r="QU13" s="62">
        <v>5923.6675109999996</v>
      </c>
      <c r="QV13" s="62">
        <v>24547.553511999999</v>
      </c>
      <c r="QW13" s="62">
        <v>18462.702017</v>
      </c>
      <c r="QX13" s="62">
        <v>11484.560896999999</v>
      </c>
      <c r="QY13" s="62">
        <v>14749.647493</v>
      </c>
      <c r="QZ13" s="62">
        <v>11831.430073</v>
      </c>
      <c r="RA13" s="62">
        <v>22244.917862999999</v>
      </c>
      <c r="RB13" s="62">
        <v>7955.6940029999996</v>
      </c>
      <c r="RC13" s="62">
        <v>8464.1154439999991</v>
      </c>
      <c r="RD13" s="62">
        <v>7210.9315530000003</v>
      </c>
      <c r="RE13" s="62">
        <v>2404.269479</v>
      </c>
      <c r="RF13" s="62">
        <v>10306.423144</v>
      </c>
      <c r="RG13" s="62">
        <v>7444.306756</v>
      </c>
      <c r="RH13" s="62">
        <v>23084.907598000002</v>
      </c>
      <c r="RI13" s="62">
        <v>20622.335973000001</v>
      </c>
      <c r="RJ13" s="62">
        <v>9143.5569899999991</v>
      </c>
      <c r="RK13" s="62">
        <v>4911.2486849999996</v>
      </c>
      <c r="RL13" s="62">
        <v>10974.919575</v>
      </c>
      <c r="RM13" s="62">
        <v>22187.955182000002</v>
      </c>
      <c r="RN13" s="62">
        <v>9572.7844019999993</v>
      </c>
      <c r="RO13" s="62">
        <v>9593.9772599999997</v>
      </c>
      <c r="RP13" s="62">
        <v>8131.0833000000002</v>
      </c>
      <c r="RQ13" s="62">
        <v>6305.5815089999996</v>
      </c>
      <c r="RR13" s="62">
        <v>16364.672312000001</v>
      </c>
      <c r="RS13" s="62">
        <v>12933.920547</v>
      </c>
      <c r="RT13" s="62">
        <v>24765.164493</v>
      </c>
      <c r="RU13" s="62">
        <v>23427.917455999999</v>
      </c>
      <c r="RV13" s="62">
        <v>9327.5871459999998</v>
      </c>
      <c r="RW13" s="62">
        <v>5543.4561910000002</v>
      </c>
      <c r="RX13" s="62">
        <v>12752.529258</v>
      </c>
      <c r="RY13" s="62">
        <v>21988.273961999999</v>
      </c>
      <c r="RZ13" s="62">
        <v>8957.8436349999993</v>
      </c>
      <c r="SA13" s="62">
        <v>8224.5772020000004</v>
      </c>
      <c r="SB13" s="62">
        <v>8326.4900319999997</v>
      </c>
      <c r="SC13" s="62">
        <v>3149.12626</v>
      </c>
      <c r="SD13" s="62">
        <v>13761.898877</v>
      </c>
      <c r="SE13" s="62">
        <v>8223.3299779999998</v>
      </c>
      <c r="SF13" s="62">
        <v>24664.413246</v>
      </c>
      <c r="SG13" s="62">
        <v>24875.869740999999</v>
      </c>
      <c r="SH13" s="62">
        <v>9995.7863579999994</v>
      </c>
      <c r="SI13" s="62">
        <v>11722.001217000001</v>
      </c>
      <c r="SJ13" s="62">
        <v>13707.735118000001</v>
      </c>
      <c r="SK13" s="62">
        <v>24792.210243000001</v>
      </c>
      <c r="SL13" s="62">
        <v>11389.708834999999</v>
      </c>
      <c r="SM13" s="62">
        <v>10323.496745</v>
      </c>
      <c r="SN13" s="62">
        <v>8896.0224070000004</v>
      </c>
      <c r="SO13" s="62">
        <v>3843.9663820000001</v>
      </c>
      <c r="SP13" s="62">
        <v>18804.317856000001</v>
      </c>
      <c r="SQ13" s="62">
        <v>12646.535909</v>
      </c>
      <c r="SR13" s="62">
        <v>28667.854264000001</v>
      </c>
      <c r="SS13" s="62">
        <v>26660.005353</v>
      </c>
      <c r="ST13" s="62">
        <v>11347.040018</v>
      </c>
      <c r="SU13" s="62">
        <v>8760.5042819999999</v>
      </c>
      <c r="SV13" s="62">
        <v>14909.083005</v>
      </c>
      <c r="SW13" s="62">
        <v>26666.927807</v>
      </c>
      <c r="SX13" s="62">
        <v>11749.285981999999</v>
      </c>
      <c r="SY13" s="62">
        <v>12002.857511</v>
      </c>
      <c r="SZ13" s="62">
        <v>10455.183147</v>
      </c>
      <c r="TA13" s="62">
        <v>5412.876972</v>
      </c>
      <c r="TB13" s="62">
        <v>19774.381943</v>
      </c>
      <c r="TC13" s="62">
        <v>15308.289827000001</v>
      </c>
      <c r="TD13" s="62">
        <v>34343.725876999997</v>
      </c>
      <c r="TE13" s="62">
        <v>27074.098610000001</v>
      </c>
      <c r="TF13" s="62">
        <v>16011.170633</v>
      </c>
      <c r="TG13" s="62">
        <v>21469.080152999999</v>
      </c>
      <c r="TH13" s="62">
        <v>19582.997327000001</v>
      </c>
      <c r="TI13" s="62">
        <v>33218.516831000001</v>
      </c>
      <c r="TJ13" s="62">
        <v>11775.034240000001</v>
      </c>
      <c r="TK13" s="62">
        <v>12535.886785999999</v>
      </c>
      <c r="TL13" s="62">
        <v>12586.11924</v>
      </c>
      <c r="TM13" s="62">
        <v>5580.1515099999997</v>
      </c>
      <c r="TN13" s="62">
        <v>22128.247501000002</v>
      </c>
      <c r="TO13" s="62">
        <v>12387.168948</v>
      </c>
      <c r="TP13" s="62">
        <v>35042.618875</v>
      </c>
      <c r="TQ13" s="62">
        <v>28862.568350000001</v>
      </c>
      <c r="TR13" s="62">
        <v>15675.801982999999</v>
      </c>
      <c r="TS13" s="62">
        <v>9636.8509880000001</v>
      </c>
      <c r="TT13" s="62">
        <v>18744.600449000001</v>
      </c>
      <c r="TU13" s="62">
        <v>35613.263890000002</v>
      </c>
      <c r="TV13" s="62">
        <v>13834.191354000001</v>
      </c>
      <c r="TW13" s="62">
        <v>14728.219446999999</v>
      </c>
      <c r="TX13" s="62">
        <v>14561.447102</v>
      </c>
      <c r="TY13" s="62">
        <v>6052.7939159999996</v>
      </c>
      <c r="TZ13" s="62">
        <v>15940.885871</v>
      </c>
      <c r="UA13" s="62">
        <v>15184.359879</v>
      </c>
      <c r="UB13" s="62">
        <v>35750.776320999998</v>
      </c>
      <c r="UC13" s="62">
        <v>32979.939673000001</v>
      </c>
      <c r="UD13" s="62">
        <v>15685.174864000001</v>
      </c>
      <c r="UE13" s="62">
        <v>10775.023064999999</v>
      </c>
      <c r="UF13" s="62">
        <v>21690.230594000001</v>
      </c>
      <c r="UG13" s="62">
        <v>36822.776249000002</v>
      </c>
      <c r="UH13" s="62">
        <v>15145.473255000001</v>
      </c>
      <c r="UI13" s="62">
        <v>15329.077268999999</v>
      </c>
      <c r="UJ13" s="62">
        <v>15976.514874</v>
      </c>
      <c r="UK13" s="62">
        <v>12200.165913999999</v>
      </c>
      <c r="UL13" s="62">
        <v>18050.880874999999</v>
      </c>
      <c r="UM13" s="62">
        <v>15479.460544</v>
      </c>
      <c r="UN13" s="62">
        <v>36014.694442</v>
      </c>
      <c r="UO13" s="62">
        <v>36371.176829000004</v>
      </c>
      <c r="UP13" s="62">
        <v>15674.369957999999</v>
      </c>
      <c r="UQ13" s="62">
        <v>11995.535883</v>
      </c>
      <c r="UR13" s="62">
        <v>24961.94497</v>
      </c>
      <c r="US13" s="62">
        <v>37136.523820000002</v>
      </c>
      <c r="UT13" s="62">
        <v>16226.087033</v>
      </c>
      <c r="UU13" s="62">
        <v>17203.476433</v>
      </c>
      <c r="UV13" s="62">
        <v>14788.840270999999</v>
      </c>
      <c r="UW13" s="62">
        <v>7265.5457740000002</v>
      </c>
      <c r="UX13" s="62">
        <v>20664.087574000001</v>
      </c>
      <c r="UY13" s="62">
        <v>15212.133871</v>
      </c>
      <c r="UZ13" s="62">
        <v>37814.849438999998</v>
      </c>
      <c r="VA13" s="62">
        <v>35497.517136000002</v>
      </c>
      <c r="VB13" s="62">
        <v>19013.292225000001</v>
      </c>
      <c r="VC13" s="62">
        <v>28702.372565999998</v>
      </c>
      <c r="VD13" s="62">
        <v>25607.768768999998</v>
      </c>
      <c r="VE13" s="62">
        <v>36109.824217000001</v>
      </c>
      <c r="VF13" s="62">
        <v>18731.959918</v>
      </c>
      <c r="VG13" s="62">
        <v>17445.788303000001</v>
      </c>
      <c r="VH13" s="62">
        <v>16486.838819000001</v>
      </c>
      <c r="VI13" s="62">
        <v>8455.6852409999992</v>
      </c>
      <c r="VJ13" s="62">
        <v>21575.171549999999</v>
      </c>
      <c r="VK13" s="62">
        <v>15700.474925</v>
      </c>
      <c r="VL13" s="62">
        <v>44787.626986000003</v>
      </c>
      <c r="VM13" s="62">
        <v>35459.380594000002</v>
      </c>
      <c r="VN13" s="62">
        <v>17707.553343</v>
      </c>
      <c r="VO13" s="62">
        <v>15424.510791000001</v>
      </c>
      <c r="VP13" s="62">
        <v>24637.223633000001</v>
      </c>
      <c r="VQ13" s="62">
        <v>40259.228490000001</v>
      </c>
      <c r="VR13" s="62">
        <v>18678.020198999999</v>
      </c>
      <c r="VS13" s="62">
        <v>18755.921774999999</v>
      </c>
      <c r="VT13" s="62">
        <v>17481.121391000001</v>
      </c>
      <c r="VU13" s="62">
        <v>16430.751316999998</v>
      </c>
      <c r="VV13" s="62">
        <v>21476.874414999998</v>
      </c>
      <c r="VW13" s="62">
        <v>16858.048022999999</v>
      </c>
      <c r="VX13" s="62">
        <v>47008.126878000003</v>
      </c>
      <c r="VY13" s="62">
        <v>37541.385084000001</v>
      </c>
      <c r="VZ13" s="62">
        <v>20805.359280000001</v>
      </c>
      <c r="WA13" s="62">
        <v>15654.564386</v>
      </c>
      <c r="WB13" s="62">
        <v>25882.120460999999</v>
      </c>
      <c r="WC13" s="62">
        <v>46295.605932999999</v>
      </c>
      <c r="WD13" s="62">
        <v>20463.727725000001</v>
      </c>
      <c r="WE13" s="62">
        <v>19395.783637</v>
      </c>
      <c r="WF13" s="62">
        <v>19944.476929</v>
      </c>
      <c r="WG13" s="62">
        <v>9683.9960900000005</v>
      </c>
      <c r="WH13" s="62">
        <v>15459.846156</v>
      </c>
      <c r="WI13" s="62">
        <v>19881.386109999999</v>
      </c>
      <c r="WJ13" s="62">
        <v>46223.400108000002</v>
      </c>
      <c r="WK13" s="62">
        <v>39456.981199000002</v>
      </c>
      <c r="WL13" s="62">
        <v>20673.653057</v>
      </c>
      <c r="WM13" s="62">
        <v>15570.269420000001</v>
      </c>
      <c r="WN13" s="62">
        <v>26658.106886000001</v>
      </c>
      <c r="WO13" s="62">
        <v>45936.797447999998</v>
      </c>
      <c r="WP13" s="62">
        <v>23068.56452</v>
      </c>
      <c r="WQ13" s="62">
        <v>20136.142317000002</v>
      </c>
      <c r="WR13" s="62">
        <v>22556.259933000001</v>
      </c>
      <c r="WS13" s="62">
        <v>10519.039694999999</v>
      </c>
      <c r="WT13" s="62">
        <v>17748.441467000001</v>
      </c>
      <c r="WU13" s="62">
        <v>21891.012768000001</v>
      </c>
      <c r="WV13" s="62">
        <v>45711.755164000002</v>
      </c>
      <c r="WW13" s="62">
        <v>46314.271157000003</v>
      </c>
      <c r="WX13" s="62">
        <v>19355.595121999999</v>
      </c>
      <c r="WY13" s="62">
        <v>17439.038519999998</v>
      </c>
      <c r="WZ13" s="62">
        <v>32249.382115</v>
      </c>
      <c r="XA13" s="62">
        <v>44696.811051999997</v>
      </c>
      <c r="XB13" s="62">
        <v>25874.625640999999</v>
      </c>
      <c r="XC13" s="62">
        <v>22459.194565999998</v>
      </c>
      <c r="XD13" s="62">
        <v>21995.825562999999</v>
      </c>
      <c r="XE13" s="62">
        <v>10469.723402</v>
      </c>
      <c r="XF13" s="62">
        <v>19184.759015</v>
      </c>
      <c r="XG13" s="62">
        <v>20765.061216999999</v>
      </c>
      <c r="XH13" s="62">
        <v>45067.230943000002</v>
      </c>
      <c r="XI13" s="62">
        <v>47391.146919999999</v>
      </c>
      <c r="XJ13" s="62">
        <v>19744.327791</v>
      </c>
      <c r="XK13" s="62">
        <v>19284.786088000001</v>
      </c>
      <c r="XL13" s="62">
        <v>31540.004684</v>
      </c>
      <c r="XM13" s="62">
        <v>45950.048943000002</v>
      </c>
      <c r="XN13" s="62">
        <v>34241.533042000003</v>
      </c>
      <c r="XO13" s="62">
        <v>31110.573178999999</v>
      </c>
      <c r="XP13" s="62">
        <v>28768.279396000002</v>
      </c>
      <c r="XQ13" s="62">
        <v>18346.707118999999</v>
      </c>
      <c r="XR13" s="62">
        <v>29226.666645000001</v>
      </c>
      <c r="XS13" s="62">
        <v>27862.002673999999</v>
      </c>
      <c r="XT13" s="62">
        <v>53398.040938999999</v>
      </c>
      <c r="XU13" s="62">
        <v>50529.429103000002</v>
      </c>
      <c r="XV13" s="62">
        <v>26815.623933999999</v>
      </c>
      <c r="XW13" s="62">
        <v>28458.774243</v>
      </c>
      <c r="XX13" s="62">
        <v>38361.850729999998</v>
      </c>
      <c r="XY13" s="62">
        <v>54366.791695</v>
      </c>
      <c r="XZ13" s="62">
        <v>34029.194527</v>
      </c>
      <c r="YA13" s="62">
        <v>32687.741327</v>
      </c>
      <c r="YB13" s="62">
        <v>30436.732489999999</v>
      </c>
      <c r="YC13" s="62">
        <v>20054.658275999998</v>
      </c>
      <c r="YD13" s="62">
        <v>29632.380158</v>
      </c>
      <c r="YE13" s="62">
        <v>28597.056541999998</v>
      </c>
      <c r="YF13" s="62">
        <v>62427.103773000003</v>
      </c>
      <c r="YG13" s="62">
        <v>49642.388164999997</v>
      </c>
      <c r="YH13" s="62">
        <v>28096.254087000001</v>
      </c>
      <c r="YI13" s="62">
        <v>29586.572555999999</v>
      </c>
      <c r="YJ13" s="62">
        <v>39971.902366000002</v>
      </c>
      <c r="YK13" s="62">
        <v>58912.897699000001</v>
      </c>
      <c r="YL13" s="62">
        <v>34930.070362999999</v>
      </c>
      <c r="YM13" s="62">
        <v>31382.504080999999</v>
      </c>
      <c r="YN13" s="62">
        <v>33657.961926000004</v>
      </c>
      <c r="YO13" s="62">
        <v>21715.480696999999</v>
      </c>
      <c r="YP13" s="62">
        <v>28877.283643999999</v>
      </c>
      <c r="YQ13" s="62">
        <v>32049.316222000001</v>
      </c>
      <c r="YR13" s="62">
        <v>60919.714617999998</v>
      </c>
      <c r="YS13" s="62">
        <v>51261.459403000001</v>
      </c>
      <c r="YT13" s="62">
        <v>32104.292244</v>
      </c>
      <c r="YU13" s="62">
        <v>28051.280695000001</v>
      </c>
      <c r="YV13" s="62">
        <v>41855.542642</v>
      </c>
      <c r="YW13" s="62">
        <v>67446.512054000006</v>
      </c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</row>
    <row r="14" spans="1:685" x14ac:dyDescent="0.3">
      <c r="A14" s="25" t="s">
        <v>302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  <c r="ML14" s="60"/>
      <c r="MM14" s="60"/>
      <c r="MN14" s="60"/>
      <c r="MO14" s="60"/>
      <c r="MP14" s="60"/>
      <c r="MQ14" s="60"/>
      <c r="MR14" s="60"/>
      <c r="MS14" s="60"/>
      <c r="MT14" s="60"/>
      <c r="MU14" s="60"/>
      <c r="MV14" s="60"/>
      <c r="MW14" s="60"/>
      <c r="MX14" s="60"/>
      <c r="MY14" s="60"/>
      <c r="MZ14" s="60"/>
      <c r="NA14" s="60"/>
      <c r="NB14" s="60"/>
      <c r="NC14" s="60"/>
      <c r="ND14" s="60"/>
      <c r="NE14" s="60"/>
      <c r="NF14" s="60"/>
      <c r="NG14" s="60"/>
      <c r="NH14" s="60"/>
      <c r="NI14" s="60"/>
      <c r="NJ14" s="60"/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  <c r="NY14" s="60"/>
      <c r="NZ14" s="60"/>
      <c r="OA14" s="60"/>
      <c r="OB14" s="60"/>
      <c r="OC14" s="60"/>
      <c r="OD14" s="60"/>
      <c r="OE14" s="60"/>
      <c r="OF14" s="60"/>
      <c r="OG14" s="60"/>
      <c r="OH14" s="60"/>
      <c r="OI14" s="60"/>
      <c r="OJ14" s="60"/>
      <c r="OK14" s="60"/>
      <c r="OL14" s="60"/>
      <c r="OM14" s="60"/>
      <c r="ON14" s="60"/>
      <c r="OO14" s="60"/>
      <c r="OP14" s="60"/>
      <c r="OQ14" s="60"/>
      <c r="OR14" s="60"/>
      <c r="OS14" s="60"/>
      <c r="OT14" s="60"/>
      <c r="OU14" s="60"/>
      <c r="OV14" s="60"/>
      <c r="OW14" s="60"/>
      <c r="OX14" s="60"/>
      <c r="OY14" s="60"/>
      <c r="OZ14" s="60"/>
      <c r="PA14" s="60"/>
      <c r="PB14" s="60"/>
      <c r="PC14" s="60"/>
      <c r="PD14" s="60"/>
      <c r="PE14" s="60"/>
      <c r="PF14" s="60"/>
      <c r="PG14" s="60"/>
      <c r="PH14" s="60"/>
      <c r="PI14" s="60"/>
      <c r="PJ14" s="60"/>
      <c r="PK14" s="60"/>
      <c r="PL14" s="60"/>
      <c r="PM14" s="60"/>
      <c r="PN14" s="60"/>
      <c r="PO14" s="60"/>
      <c r="PP14" s="60"/>
      <c r="PQ14" s="60"/>
      <c r="PR14" s="60"/>
      <c r="PS14" s="60"/>
      <c r="PT14" s="60"/>
      <c r="PU14" s="60"/>
      <c r="PV14" s="60"/>
      <c r="PW14" s="60"/>
      <c r="PX14" s="60"/>
      <c r="PY14" s="60"/>
      <c r="PZ14" s="60"/>
      <c r="QA14" s="60"/>
      <c r="QB14" s="60"/>
      <c r="QC14" s="60"/>
      <c r="QD14" s="60"/>
      <c r="QE14" s="60"/>
      <c r="QF14" s="60"/>
      <c r="QG14" s="60"/>
      <c r="QH14" s="60"/>
      <c r="QI14" s="60"/>
      <c r="QJ14" s="60"/>
      <c r="QK14" s="60"/>
      <c r="QL14" s="60"/>
      <c r="QM14" s="60"/>
      <c r="QN14" s="60"/>
      <c r="QO14" s="60"/>
      <c r="QP14" s="60"/>
      <c r="QQ14" s="60"/>
      <c r="QR14" s="60"/>
      <c r="QS14" s="60"/>
      <c r="QT14" s="60"/>
      <c r="QU14" s="60"/>
      <c r="QV14" s="60"/>
      <c r="QW14" s="60"/>
      <c r="QX14" s="60"/>
      <c r="QY14" s="60"/>
      <c r="QZ14" s="60"/>
      <c r="RA14" s="60"/>
      <c r="RB14" s="60"/>
      <c r="RC14" s="60"/>
      <c r="RD14" s="60"/>
      <c r="RE14" s="60"/>
      <c r="RF14" s="60"/>
      <c r="RG14" s="60"/>
      <c r="RH14" s="60"/>
      <c r="RI14" s="60"/>
      <c r="RJ14" s="60"/>
      <c r="RK14" s="60"/>
      <c r="RL14" s="60"/>
      <c r="RM14" s="60"/>
      <c r="RN14" s="60"/>
      <c r="RO14" s="60"/>
      <c r="RP14" s="60"/>
      <c r="RQ14" s="60"/>
      <c r="RR14" s="60"/>
      <c r="RS14" s="60"/>
      <c r="RT14" s="60"/>
      <c r="RU14" s="60"/>
      <c r="RV14" s="60"/>
      <c r="RW14" s="60"/>
      <c r="RX14" s="60"/>
      <c r="RY14" s="60"/>
      <c r="RZ14" s="60"/>
      <c r="SA14" s="60"/>
      <c r="SB14" s="60"/>
      <c r="SC14" s="60"/>
      <c r="SD14" s="60"/>
      <c r="SE14" s="60"/>
      <c r="SF14" s="60"/>
      <c r="SG14" s="60"/>
      <c r="SH14" s="60"/>
      <c r="SI14" s="60"/>
      <c r="SJ14" s="60"/>
      <c r="SK14" s="60"/>
      <c r="SL14" s="60"/>
      <c r="SM14" s="60"/>
      <c r="SN14" s="60"/>
      <c r="SO14" s="60"/>
      <c r="SP14" s="60"/>
      <c r="SQ14" s="60"/>
      <c r="SR14" s="60"/>
      <c r="SS14" s="60"/>
      <c r="ST14" s="60"/>
      <c r="SU14" s="60"/>
      <c r="SV14" s="60"/>
      <c r="SW14" s="60"/>
      <c r="SX14" s="60"/>
      <c r="SY14" s="60"/>
      <c r="SZ14" s="60"/>
      <c r="TA14" s="60"/>
      <c r="TB14" s="60"/>
      <c r="TC14" s="60"/>
      <c r="TD14" s="60"/>
      <c r="TE14" s="60"/>
      <c r="TF14" s="60"/>
      <c r="TG14" s="60"/>
      <c r="TH14" s="60"/>
      <c r="TI14" s="60"/>
      <c r="TJ14" s="60"/>
      <c r="TK14" s="60"/>
      <c r="TL14" s="60"/>
      <c r="TM14" s="60"/>
      <c r="TN14" s="60"/>
      <c r="TO14" s="60"/>
      <c r="TP14" s="60"/>
      <c r="TQ14" s="60"/>
      <c r="TR14" s="60"/>
      <c r="TS14" s="60"/>
      <c r="TT14" s="60"/>
      <c r="TU14" s="60"/>
      <c r="TV14" s="60"/>
      <c r="TW14" s="60"/>
      <c r="TX14" s="60"/>
      <c r="TY14" s="60"/>
      <c r="TZ14" s="60"/>
      <c r="UA14" s="60"/>
      <c r="UB14" s="60"/>
      <c r="UC14" s="60"/>
      <c r="UD14" s="60"/>
      <c r="UE14" s="60"/>
      <c r="UF14" s="60"/>
      <c r="UG14" s="60"/>
      <c r="UH14" s="60"/>
      <c r="UI14" s="60"/>
      <c r="UJ14" s="60"/>
      <c r="UK14" s="60"/>
      <c r="UL14" s="60"/>
      <c r="UM14" s="60"/>
      <c r="UN14" s="60"/>
      <c r="UO14" s="60"/>
      <c r="UP14" s="60"/>
      <c r="UQ14" s="60"/>
      <c r="UR14" s="60"/>
      <c r="US14" s="60"/>
      <c r="UT14" s="60"/>
      <c r="UU14" s="60"/>
      <c r="UV14" s="60"/>
      <c r="UW14" s="60"/>
      <c r="UX14" s="60"/>
      <c r="UY14" s="60"/>
      <c r="UZ14" s="60"/>
      <c r="VA14" s="60"/>
      <c r="VB14" s="60"/>
      <c r="VC14" s="60"/>
      <c r="VD14" s="60"/>
      <c r="VE14" s="60"/>
      <c r="VF14" s="60"/>
      <c r="VG14" s="60"/>
      <c r="VH14" s="60"/>
      <c r="VI14" s="60"/>
      <c r="VJ14" s="60"/>
      <c r="VK14" s="60"/>
      <c r="VL14" s="60"/>
      <c r="VM14" s="60"/>
      <c r="VN14" s="60"/>
      <c r="VO14" s="60"/>
      <c r="VP14" s="60"/>
      <c r="VQ14" s="60"/>
      <c r="VR14" s="60"/>
      <c r="VS14" s="60"/>
      <c r="VT14" s="60"/>
      <c r="VU14" s="60"/>
      <c r="VV14" s="60"/>
      <c r="VW14" s="60"/>
      <c r="VX14" s="60"/>
      <c r="VY14" s="60"/>
      <c r="VZ14" s="60"/>
      <c r="WA14" s="60"/>
      <c r="WB14" s="60"/>
      <c r="WC14" s="60"/>
      <c r="WD14" s="60"/>
      <c r="WE14" s="60"/>
      <c r="WF14" s="60"/>
      <c r="WG14" s="60"/>
      <c r="WH14" s="60"/>
      <c r="WI14" s="60"/>
      <c r="WJ14" s="60"/>
      <c r="WK14" s="60"/>
      <c r="WL14" s="60"/>
      <c r="WM14" s="60"/>
      <c r="WN14" s="60"/>
      <c r="WO14" s="60"/>
      <c r="WP14" s="60"/>
      <c r="WQ14" s="60"/>
      <c r="WR14" s="60"/>
      <c r="WS14" s="60"/>
      <c r="WT14" s="60"/>
      <c r="WU14" s="60"/>
      <c r="WV14" s="60"/>
      <c r="WW14" s="60"/>
      <c r="WX14" s="60"/>
      <c r="WY14" s="60"/>
      <c r="WZ14" s="60"/>
      <c r="XA14" s="60"/>
      <c r="XB14" s="60"/>
      <c r="XC14" s="60"/>
      <c r="XD14" s="60"/>
      <c r="XE14" s="60"/>
      <c r="XF14" s="60"/>
      <c r="XG14" s="60"/>
      <c r="XH14" s="60"/>
      <c r="XI14" s="60"/>
      <c r="XJ14" s="60"/>
      <c r="XK14" s="60"/>
      <c r="XL14" s="60"/>
      <c r="XM14" s="60"/>
      <c r="XN14" s="60"/>
      <c r="XO14" s="60"/>
      <c r="XP14" s="60"/>
      <c r="XQ14" s="60"/>
      <c r="XR14" s="60"/>
      <c r="XS14" s="60"/>
      <c r="XT14" s="60"/>
      <c r="XU14" s="60"/>
      <c r="XV14" s="60"/>
      <c r="XW14" s="60"/>
      <c r="XX14" s="60"/>
      <c r="XY14" s="60"/>
      <c r="XZ14" s="60"/>
      <c r="YA14" s="60"/>
      <c r="YB14" s="60"/>
      <c r="YC14" s="60"/>
      <c r="YD14" s="60"/>
      <c r="YE14" s="60"/>
      <c r="YF14" s="60"/>
      <c r="YG14" s="60"/>
      <c r="YH14" s="60"/>
      <c r="YI14" s="60"/>
      <c r="YJ14" s="60"/>
      <c r="YK14" s="60"/>
      <c r="YL14" s="60"/>
      <c r="YM14" s="60"/>
      <c r="YN14" s="60"/>
      <c r="YO14" s="60"/>
      <c r="YP14" s="60"/>
      <c r="YQ14" s="60"/>
      <c r="YR14" s="60"/>
      <c r="YS14" s="60"/>
      <c r="YT14" s="60"/>
      <c r="YU14" s="60"/>
      <c r="YV14" s="60"/>
      <c r="YW14" s="60"/>
      <c r="YX14" s="60"/>
      <c r="YY14" s="60"/>
      <c r="YZ14" s="60"/>
      <c r="ZA14" s="60"/>
      <c r="ZB14" s="60"/>
      <c r="ZC14" s="60"/>
      <c r="ZD14" s="60"/>
      <c r="ZE14" s="60"/>
      <c r="ZF14" s="60"/>
      <c r="ZG14" s="60"/>
      <c r="ZH14" s="60"/>
      <c r="ZI14" s="60"/>
    </row>
    <row r="15" spans="1:685" x14ac:dyDescent="0.3">
      <c r="A15" s="27" t="s">
        <v>301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99"/>
      <c r="OI15" s="99"/>
      <c r="OJ15" s="99"/>
      <c r="OK15" s="99"/>
      <c r="OL15" s="99"/>
      <c r="OM15" s="99"/>
      <c r="ON15" s="99"/>
      <c r="OO15" s="99"/>
      <c r="OP15" s="99"/>
      <c r="OQ15" s="99"/>
      <c r="OR15" s="99"/>
      <c r="OS15" s="99"/>
      <c r="OT15" s="99"/>
      <c r="OU15" s="99"/>
      <c r="OV15" s="99"/>
      <c r="OW15" s="99"/>
      <c r="OX15" s="99"/>
      <c r="OY15" s="99"/>
      <c r="OZ15" s="99"/>
      <c r="PA15" s="99"/>
      <c r="PB15" s="99"/>
      <c r="PC15" s="99"/>
      <c r="PD15" s="99"/>
      <c r="PE15" s="99"/>
      <c r="PF15" s="99"/>
      <c r="PG15" s="99"/>
      <c r="PH15" s="99"/>
      <c r="PI15" s="99"/>
      <c r="PJ15" s="99"/>
      <c r="PK15" s="99"/>
      <c r="PL15" s="99"/>
      <c r="PM15" s="99"/>
      <c r="PN15" s="99"/>
      <c r="PO15" s="99"/>
      <c r="PP15" s="99"/>
      <c r="PQ15" s="99"/>
      <c r="PR15" s="99"/>
      <c r="PS15" s="99"/>
      <c r="PT15" s="99"/>
      <c r="PU15" s="99"/>
      <c r="PV15" s="99"/>
      <c r="PW15" s="99"/>
      <c r="PX15" s="99"/>
      <c r="PY15" s="99"/>
      <c r="PZ15" s="99"/>
      <c r="QA15" s="99"/>
      <c r="QB15" s="99"/>
      <c r="QC15" s="99"/>
      <c r="QD15" s="99"/>
      <c r="QE15" s="99"/>
      <c r="QF15" s="99"/>
      <c r="QG15" s="99"/>
      <c r="QH15" s="99"/>
      <c r="QI15" s="99"/>
      <c r="QJ15" s="99"/>
      <c r="QK15" s="99"/>
      <c r="QL15" s="99"/>
      <c r="QM15" s="99"/>
      <c r="QN15" s="99"/>
      <c r="QO15" s="99"/>
      <c r="QP15" s="99"/>
      <c r="QQ15" s="99"/>
      <c r="QR15" s="99"/>
      <c r="QS15" s="99"/>
      <c r="QT15" s="99"/>
      <c r="QU15" s="99"/>
      <c r="QV15" s="99"/>
      <c r="QW15" s="99"/>
      <c r="QX15" s="99"/>
      <c r="QY15" s="99"/>
      <c r="QZ15" s="99"/>
      <c r="RA15" s="99"/>
      <c r="RB15" s="99"/>
      <c r="RC15" s="99"/>
      <c r="RD15" s="99"/>
      <c r="RE15" s="99"/>
      <c r="RF15" s="99"/>
      <c r="RG15" s="99"/>
      <c r="RH15" s="99"/>
      <c r="RI15" s="99"/>
      <c r="RJ15" s="99"/>
      <c r="RK15" s="99"/>
      <c r="RL15" s="99"/>
      <c r="RM15" s="99"/>
      <c r="RN15" s="99"/>
      <c r="RO15" s="99"/>
      <c r="RP15" s="99"/>
      <c r="RQ15" s="99"/>
      <c r="RR15" s="99"/>
      <c r="RS15" s="99"/>
      <c r="RT15" s="99"/>
      <c r="RU15" s="99"/>
      <c r="RV15" s="99"/>
      <c r="RW15" s="99"/>
      <c r="RX15" s="99"/>
      <c r="RY15" s="99"/>
      <c r="RZ15" s="99"/>
      <c r="SA15" s="99"/>
      <c r="SB15" s="99"/>
      <c r="SC15" s="99"/>
      <c r="SD15" s="99"/>
      <c r="SE15" s="99"/>
      <c r="SF15" s="99"/>
      <c r="SG15" s="99"/>
      <c r="SH15" s="99"/>
      <c r="SI15" s="99"/>
      <c r="SJ15" s="99"/>
      <c r="SK15" s="99"/>
      <c r="SL15" s="99"/>
      <c r="SM15" s="99"/>
      <c r="SN15" s="99"/>
      <c r="SO15" s="99"/>
      <c r="SP15" s="99"/>
      <c r="SQ15" s="99"/>
      <c r="SR15" s="99"/>
      <c r="SS15" s="99"/>
      <c r="ST15" s="99"/>
      <c r="SU15" s="99"/>
      <c r="SV15" s="99"/>
      <c r="SW15" s="99"/>
      <c r="SX15" s="99"/>
      <c r="SY15" s="99"/>
      <c r="SZ15" s="99"/>
      <c r="TA15" s="99"/>
      <c r="TB15" s="99"/>
      <c r="TC15" s="99"/>
      <c r="TD15" s="99"/>
      <c r="TE15" s="99"/>
      <c r="TF15" s="99"/>
      <c r="TG15" s="99"/>
      <c r="TH15" s="99"/>
      <c r="TI15" s="99"/>
      <c r="TJ15" s="99"/>
      <c r="TK15" s="99"/>
      <c r="TL15" s="99"/>
      <c r="TM15" s="99"/>
      <c r="TN15" s="99"/>
      <c r="TO15" s="99"/>
      <c r="TP15" s="99"/>
      <c r="TQ15" s="99"/>
      <c r="TR15" s="99"/>
      <c r="TS15" s="99"/>
      <c r="TT15" s="99"/>
      <c r="TU15" s="99"/>
      <c r="TV15" s="99"/>
      <c r="TW15" s="99"/>
      <c r="TX15" s="99"/>
      <c r="TY15" s="99"/>
      <c r="TZ15" s="99"/>
      <c r="UA15" s="99"/>
      <c r="UB15" s="99"/>
      <c r="UC15" s="99"/>
      <c r="UD15" s="99"/>
      <c r="UE15" s="99"/>
      <c r="UF15" s="99"/>
      <c r="UG15" s="99"/>
      <c r="UH15" s="99"/>
      <c r="UI15" s="99"/>
      <c r="UJ15" s="99"/>
      <c r="UK15" s="99"/>
      <c r="UL15" s="99"/>
      <c r="UM15" s="99"/>
      <c r="UN15" s="99"/>
      <c r="UO15" s="99"/>
      <c r="UP15" s="99"/>
      <c r="UQ15" s="99"/>
      <c r="UR15" s="99"/>
      <c r="US15" s="99"/>
      <c r="UT15" s="99"/>
      <c r="UU15" s="99"/>
      <c r="UV15" s="99"/>
      <c r="UW15" s="99"/>
      <c r="UX15" s="99"/>
      <c r="UY15" s="99"/>
      <c r="UZ15" s="99"/>
      <c r="VA15" s="99"/>
      <c r="VB15" s="99"/>
      <c r="VC15" s="99"/>
      <c r="VD15" s="99"/>
      <c r="VE15" s="99"/>
      <c r="VF15" s="99"/>
      <c r="VG15" s="99"/>
      <c r="VH15" s="99"/>
      <c r="VI15" s="99"/>
      <c r="VJ15" s="99"/>
      <c r="VK15" s="99"/>
      <c r="VL15" s="99"/>
      <c r="VM15" s="99"/>
      <c r="VN15" s="99"/>
      <c r="VO15" s="99"/>
      <c r="VP15" s="99"/>
      <c r="VQ15" s="99"/>
      <c r="VR15" s="99"/>
      <c r="VS15" s="99"/>
      <c r="VT15" s="99"/>
      <c r="VU15" s="99"/>
      <c r="VV15" s="99"/>
      <c r="VW15" s="99"/>
      <c r="VX15" s="99"/>
      <c r="VY15" s="99"/>
      <c r="VZ15" s="99"/>
      <c r="WA15" s="99"/>
      <c r="WB15" s="99"/>
      <c r="WC15" s="99"/>
      <c r="WD15" s="99"/>
      <c r="WE15" s="99"/>
      <c r="WF15" s="99"/>
      <c r="WG15" s="99"/>
      <c r="WH15" s="99"/>
      <c r="WI15" s="99"/>
      <c r="WJ15" s="99"/>
      <c r="WK15" s="99"/>
      <c r="WL15" s="99"/>
      <c r="WM15" s="99"/>
      <c r="WN15" s="99"/>
      <c r="WO15" s="99"/>
      <c r="WP15" s="99"/>
      <c r="WQ15" s="99"/>
      <c r="WR15" s="99"/>
      <c r="WS15" s="99"/>
      <c r="WT15" s="99"/>
      <c r="WU15" s="99"/>
      <c r="WV15" s="99"/>
      <c r="WW15" s="99"/>
      <c r="WX15" s="99"/>
      <c r="WY15" s="99"/>
      <c r="WZ15" s="99"/>
      <c r="XA15" s="99"/>
      <c r="XB15" s="99"/>
      <c r="XC15" s="99"/>
      <c r="XD15" s="99"/>
      <c r="XE15" s="99"/>
      <c r="XF15" s="99"/>
      <c r="XG15" s="99"/>
      <c r="XH15" s="99"/>
      <c r="XI15" s="99"/>
      <c r="XJ15" s="99"/>
      <c r="XK15" s="99"/>
      <c r="XL15" s="99"/>
      <c r="XM15" s="99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</row>
    <row r="16" spans="1:685" s="40" customFormat="1" x14ac:dyDescent="0.3">
      <c r="A16" s="27" t="s">
        <v>321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>
        <v>16924.823608999999</v>
      </c>
      <c r="AM16" s="62">
        <v>13996.518596</v>
      </c>
      <c r="AN16" s="62">
        <v>16120.435727</v>
      </c>
      <c r="AO16" s="62">
        <v>19501.537850000001</v>
      </c>
      <c r="AP16" s="62">
        <v>10562.60031</v>
      </c>
      <c r="AQ16" s="62">
        <v>11924.255695</v>
      </c>
      <c r="AR16" s="62">
        <v>8184.9106680000004</v>
      </c>
      <c r="AS16" s="62">
        <v>9049.7445389999993</v>
      </c>
      <c r="AT16" s="62">
        <v>9697.8825379999998</v>
      </c>
      <c r="AU16" s="62">
        <v>16657.590889999999</v>
      </c>
      <c r="AV16" s="62">
        <v>11336.705142000001</v>
      </c>
      <c r="AW16" s="62">
        <v>5427.9806239999998</v>
      </c>
      <c r="AX16" s="62">
        <v>13823.781982</v>
      </c>
      <c r="AY16" s="62">
        <v>12252.639691</v>
      </c>
      <c r="AZ16" s="62">
        <v>15268.00548</v>
      </c>
      <c r="BA16" s="62">
        <v>21772.664257</v>
      </c>
      <c r="BB16" s="62">
        <v>12568.59167</v>
      </c>
      <c r="BC16" s="62">
        <v>8883.815826</v>
      </c>
      <c r="BD16" s="62">
        <v>8385.2077520000003</v>
      </c>
      <c r="BE16" s="62">
        <v>9050.8134969999992</v>
      </c>
      <c r="BF16" s="62">
        <v>9101.9262710000003</v>
      </c>
      <c r="BG16" s="62">
        <v>2512.042234</v>
      </c>
      <c r="BH16" s="62">
        <v>11324.921828</v>
      </c>
      <c r="BI16" s="62">
        <v>5811.8029130000004</v>
      </c>
      <c r="BJ16" s="62">
        <v>14869.148972000001</v>
      </c>
      <c r="BK16" s="62">
        <v>11673.364017</v>
      </c>
      <c r="BL16" s="62">
        <v>16859.262087999999</v>
      </c>
      <c r="BM16" s="62">
        <v>21325.698367000001</v>
      </c>
      <c r="BN16" s="62">
        <v>14951.3264</v>
      </c>
      <c r="BO16" s="62">
        <v>13138.065081999999</v>
      </c>
      <c r="BP16" s="62">
        <v>8398.8139300000003</v>
      </c>
      <c r="BQ16" s="62">
        <v>8153.4265299999997</v>
      </c>
      <c r="BR16" s="62">
        <v>10575.971797</v>
      </c>
      <c r="BS16" s="62">
        <v>17122.041808000002</v>
      </c>
      <c r="BT16" s="62">
        <v>10956.120650999999</v>
      </c>
      <c r="BU16" s="62">
        <v>5548.385327</v>
      </c>
      <c r="BV16" s="62">
        <v>12818.867128</v>
      </c>
      <c r="BW16" s="62">
        <v>11831.734136999999</v>
      </c>
      <c r="BX16" s="62">
        <v>16005.980174</v>
      </c>
      <c r="BY16" s="62">
        <v>20903.732222999999</v>
      </c>
      <c r="BZ16" s="62">
        <v>8433.5806799999991</v>
      </c>
      <c r="CA16" s="62">
        <v>12689.846820000001</v>
      </c>
      <c r="CB16" s="62">
        <v>7246.1340369999998</v>
      </c>
      <c r="CC16" s="62">
        <v>7831.5855060000004</v>
      </c>
      <c r="CD16" s="62">
        <v>11356.986000000001</v>
      </c>
      <c r="CE16" s="62">
        <v>16489.274068999999</v>
      </c>
      <c r="CF16" s="62">
        <v>11541.446674999999</v>
      </c>
      <c r="CG16" s="62">
        <v>5601.300013</v>
      </c>
      <c r="CH16" s="62">
        <v>11190.624196000001</v>
      </c>
      <c r="CI16" s="62">
        <v>10746.490489</v>
      </c>
      <c r="CJ16" s="62">
        <v>15354.022491</v>
      </c>
      <c r="CK16" s="62">
        <v>19163.541594999999</v>
      </c>
      <c r="CL16" s="62">
        <v>7828.2948720000004</v>
      </c>
      <c r="CM16" s="62">
        <v>6633.7507759999999</v>
      </c>
      <c r="CN16" s="62">
        <v>5413.0156699999998</v>
      </c>
      <c r="CO16" s="62">
        <v>7646.421206</v>
      </c>
      <c r="CP16" s="62">
        <v>10514.543775</v>
      </c>
      <c r="CQ16" s="62">
        <v>8372.8955110000006</v>
      </c>
      <c r="CR16" s="62">
        <v>10883.481948000001</v>
      </c>
      <c r="CS16" s="62">
        <v>4952.3962529999999</v>
      </c>
      <c r="CT16" s="62">
        <v>11881.460598</v>
      </c>
      <c r="CU16" s="62">
        <v>9991.4375980000004</v>
      </c>
      <c r="CV16" s="62">
        <v>15320.526016</v>
      </c>
      <c r="CW16" s="62">
        <v>17962.577955000001</v>
      </c>
      <c r="CX16" s="62">
        <v>12052.21406</v>
      </c>
      <c r="CY16" s="62">
        <v>10560.362101999999</v>
      </c>
      <c r="CZ16" s="62">
        <v>4951.6983840000003</v>
      </c>
      <c r="DA16" s="62">
        <v>7061.6809709999998</v>
      </c>
      <c r="DB16" s="62">
        <v>5615.8890149999997</v>
      </c>
      <c r="DC16" s="62">
        <v>1942.1784230000001</v>
      </c>
      <c r="DD16" s="62">
        <v>7616.5850019999998</v>
      </c>
      <c r="DE16" s="62">
        <v>3437.722929</v>
      </c>
      <c r="DF16" s="62">
        <v>11226.785830999999</v>
      </c>
      <c r="DG16" s="62">
        <v>9372.6621159999995</v>
      </c>
      <c r="DH16" s="62">
        <v>11835.584304</v>
      </c>
      <c r="DI16" s="62">
        <v>19549.744712</v>
      </c>
      <c r="DJ16" s="62">
        <v>14560.072558</v>
      </c>
      <c r="DK16" s="62">
        <v>9113.3371790000001</v>
      </c>
      <c r="DL16" s="62">
        <v>5045.2566809999998</v>
      </c>
      <c r="DM16" s="62">
        <v>5551.8765139999996</v>
      </c>
      <c r="DN16" s="62">
        <v>8958.8469679999998</v>
      </c>
      <c r="DO16" s="62">
        <v>15504.200462000001</v>
      </c>
      <c r="DP16" s="62">
        <v>8819.4183510000003</v>
      </c>
      <c r="DQ16" s="62">
        <v>3475.1761449999999</v>
      </c>
      <c r="DR16" s="62">
        <v>10546.885506000001</v>
      </c>
      <c r="DS16" s="62">
        <v>8470.8614890000008</v>
      </c>
      <c r="DT16" s="62">
        <v>11698.387057</v>
      </c>
      <c r="DU16" s="62">
        <v>10200.034922000001</v>
      </c>
      <c r="DV16" s="62">
        <v>8774.6439699999992</v>
      </c>
      <c r="DW16" s="62">
        <v>6397.9493620000003</v>
      </c>
      <c r="DX16" s="62">
        <v>4240.5099989999999</v>
      </c>
      <c r="DY16" s="62">
        <v>5077.0170710000002</v>
      </c>
      <c r="DZ16" s="62">
        <v>7441.5243659999996</v>
      </c>
      <c r="EA16" s="62">
        <v>13752.653781000001</v>
      </c>
      <c r="EB16" s="62">
        <v>7077.5191830000003</v>
      </c>
      <c r="EC16" s="62">
        <v>3026.2637119999999</v>
      </c>
      <c r="ED16" s="62">
        <v>9241.7009190000008</v>
      </c>
      <c r="EE16" s="62">
        <v>8354.7314409999999</v>
      </c>
      <c r="EF16" s="62">
        <v>12119.735133</v>
      </c>
      <c r="EG16" s="62">
        <v>16481.388651000001</v>
      </c>
      <c r="EH16" s="62">
        <v>12025.024890999999</v>
      </c>
      <c r="EI16" s="62">
        <v>9468.2441089999993</v>
      </c>
      <c r="EJ16" s="62">
        <v>4297.7275509999999</v>
      </c>
      <c r="EK16" s="62">
        <v>4644.0395399999998</v>
      </c>
      <c r="EL16" s="62">
        <v>6850.8322850000004</v>
      </c>
      <c r="EM16" s="62">
        <v>6559.3367099999996</v>
      </c>
      <c r="EN16" s="62">
        <v>7056.235936</v>
      </c>
      <c r="EO16" s="62">
        <v>2604.848293</v>
      </c>
      <c r="EP16" s="62">
        <v>8030.7513070000005</v>
      </c>
      <c r="EQ16" s="62">
        <v>7004.2560750000002</v>
      </c>
      <c r="ER16" s="62">
        <v>10960.216875</v>
      </c>
      <c r="ES16" s="62">
        <v>14889.46789</v>
      </c>
      <c r="ET16" s="62">
        <v>6744.5753539999996</v>
      </c>
      <c r="EU16" s="62">
        <v>5387.8217329999998</v>
      </c>
      <c r="EV16" s="62">
        <v>3419.9874289999998</v>
      </c>
      <c r="EW16" s="62">
        <v>4927.7500170000003</v>
      </c>
      <c r="EX16" s="62">
        <v>6194.8024249999999</v>
      </c>
      <c r="EY16" s="62">
        <v>9374.9897249999995</v>
      </c>
      <c r="EZ16" s="62">
        <v>5713.7029039999998</v>
      </c>
      <c r="FA16" s="62">
        <v>2464.931658</v>
      </c>
      <c r="FB16" s="62">
        <v>7650.7269210000004</v>
      </c>
      <c r="FC16" s="62">
        <v>7155.9295760000005</v>
      </c>
      <c r="FD16" s="62">
        <v>10635.360983</v>
      </c>
      <c r="FE16" s="62">
        <v>13498.116588999999</v>
      </c>
      <c r="FF16" s="62">
        <v>7525.0055469999998</v>
      </c>
      <c r="FG16" s="62">
        <v>5710.5222279999998</v>
      </c>
      <c r="FH16" s="62">
        <v>3069.7756159999999</v>
      </c>
      <c r="FI16" s="62">
        <v>4668.1504109999996</v>
      </c>
      <c r="FJ16" s="62">
        <v>5481.8537299999998</v>
      </c>
      <c r="FK16" s="62">
        <v>1168.472387</v>
      </c>
      <c r="FL16" s="62">
        <v>4831.9515090000004</v>
      </c>
      <c r="FM16" s="62">
        <v>1978.8624589999999</v>
      </c>
      <c r="FN16" s="62">
        <v>7661.3944039999997</v>
      </c>
      <c r="FO16" s="62">
        <v>6421.4319519999999</v>
      </c>
      <c r="FP16" s="62">
        <v>8816.6231189999999</v>
      </c>
      <c r="FQ16" s="62">
        <v>12981.377859</v>
      </c>
      <c r="FR16" s="62">
        <v>5487.1880000000001</v>
      </c>
      <c r="FS16" s="62">
        <v>6682.6994420000001</v>
      </c>
      <c r="FT16" s="62">
        <v>2602.1381390000001</v>
      </c>
      <c r="FU16" s="62">
        <v>3467.460564</v>
      </c>
      <c r="FV16" s="62">
        <v>5932.3794479999997</v>
      </c>
      <c r="FW16" s="62">
        <v>9653.2858149999993</v>
      </c>
      <c r="FX16" s="62">
        <v>4997.4177019999997</v>
      </c>
      <c r="FY16" s="62">
        <v>1203.5897170000001</v>
      </c>
      <c r="FZ16" s="62">
        <v>6154.6692359999997</v>
      </c>
      <c r="GA16" s="62">
        <v>5129.8572430000004</v>
      </c>
      <c r="GB16" s="62">
        <v>7350.4020479999999</v>
      </c>
      <c r="GC16" s="62">
        <v>11369.822990999999</v>
      </c>
      <c r="GD16" s="62">
        <v>9120.4377280000008</v>
      </c>
      <c r="GE16" s="62">
        <v>6095.2952420000001</v>
      </c>
      <c r="GF16" s="62">
        <v>2174.7549909999998</v>
      </c>
      <c r="GG16" s="62">
        <v>3134.4165379999999</v>
      </c>
      <c r="GH16" s="62">
        <v>5303.5705440000002</v>
      </c>
      <c r="GI16" s="62">
        <v>8413.7734010000004</v>
      </c>
      <c r="GJ16" s="62">
        <v>4179.0268340000002</v>
      </c>
      <c r="GK16" s="62">
        <v>1433.600128</v>
      </c>
      <c r="GL16" s="62">
        <v>6230.2883240000001</v>
      </c>
      <c r="GM16" s="62">
        <v>5234.0026900000003</v>
      </c>
      <c r="GN16" s="62">
        <v>7140.983714</v>
      </c>
      <c r="GO16" s="62">
        <v>6324.1739669999997</v>
      </c>
      <c r="GP16" s="62">
        <v>9247.0580549999995</v>
      </c>
      <c r="GQ16" s="62">
        <v>6222.496752</v>
      </c>
      <c r="GR16" s="62">
        <v>1877.4101049999999</v>
      </c>
      <c r="GS16" s="62">
        <v>2663.7697250000001</v>
      </c>
      <c r="GT16" s="62">
        <v>6570.5615690000004</v>
      </c>
      <c r="GU16" s="62">
        <v>8320.3743549999999</v>
      </c>
      <c r="GV16" s="62">
        <v>3700.656669</v>
      </c>
      <c r="GW16" s="62">
        <v>1534.90274</v>
      </c>
      <c r="GX16" s="62">
        <v>4632.1504690000002</v>
      </c>
      <c r="GY16" s="62">
        <v>4285.7781519999999</v>
      </c>
      <c r="GZ16" s="62">
        <v>7739.4226959999996</v>
      </c>
      <c r="HA16" s="62">
        <v>11737.773708000001</v>
      </c>
      <c r="HB16" s="62">
        <v>8240.8346789999996</v>
      </c>
      <c r="HC16" s="62">
        <v>5436.2411099999999</v>
      </c>
      <c r="HD16" s="62">
        <v>1681.7837689999999</v>
      </c>
      <c r="HE16" s="62">
        <v>2552.1562720000002</v>
      </c>
      <c r="HF16" s="62">
        <v>3095.87592</v>
      </c>
      <c r="HG16" s="62">
        <v>877.91411500000004</v>
      </c>
      <c r="HH16" s="62">
        <v>2640.0795710000002</v>
      </c>
      <c r="HI16" s="62">
        <v>1470.4938669999999</v>
      </c>
      <c r="HJ16" s="62">
        <v>5007.6315610000001</v>
      </c>
      <c r="HK16" s="62">
        <v>4563.9207340000003</v>
      </c>
      <c r="HL16" s="62">
        <v>6753.9718359999997</v>
      </c>
      <c r="HM16" s="62">
        <v>9706.0728469999995</v>
      </c>
      <c r="HN16" s="62">
        <v>8889.7587110000004</v>
      </c>
      <c r="HO16" s="62">
        <v>5746.781532</v>
      </c>
      <c r="HP16" s="62">
        <v>1597.5313960000001</v>
      </c>
      <c r="HQ16" s="62">
        <v>2766.3965600000001</v>
      </c>
      <c r="HR16" s="62">
        <v>4868.2592439999999</v>
      </c>
      <c r="HS16" s="62">
        <v>7317.5615200000002</v>
      </c>
      <c r="HT16" s="62">
        <v>3391.0075700000002</v>
      </c>
      <c r="HU16" s="62">
        <v>1101.6165249999999</v>
      </c>
      <c r="HV16" s="62">
        <v>4711.4264800000001</v>
      </c>
      <c r="HW16" s="62">
        <v>4618.3475049999997</v>
      </c>
      <c r="HX16" s="62">
        <v>7293.2743490000003</v>
      </c>
      <c r="HY16" s="62">
        <v>5212.4509159999998</v>
      </c>
      <c r="HZ16" s="62">
        <v>7301.47343</v>
      </c>
      <c r="IA16" s="62">
        <v>4574.8147259999996</v>
      </c>
      <c r="IB16" s="62">
        <v>1356.6010719999999</v>
      </c>
      <c r="IC16" s="62">
        <v>2446.8229759999999</v>
      </c>
      <c r="ID16" s="62">
        <v>4604.9008299999996</v>
      </c>
      <c r="IE16" s="62">
        <v>6854.044613</v>
      </c>
      <c r="IF16" s="62">
        <v>3315.6834469999999</v>
      </c>
      <c r="IG16" s="62">
        <v>881.54140600000005</v>
      </c>
      <c r="IH16" s="62">
        <v>4279.5598669999999</v>
      </c>
      <c r="II16" s="62">
        <v>3534.9191900000001</v>
      </c>
      <c r="IJ16" s="62">
        <v>6322.211585</v>
      </c>
      <c r="IK16" s="62">
        <v>9374.4065699999992</v>
      </c>
      <c r="IL16" s="62">
        <v>9601.5993600000002</v>
      </c>
      <c r="IM16" s="62">
        <v>4762.750505</v>
      </c>
      <c r="IN16" s="62">
        <v>1151.053054</v>
      </c>
      <c r="IO16" s="62">
        <v>2003.8385229999999</v>
      </c>
      <c r="IP16" s="62">
        <v>4139.613797</v>
      </c>
      <c r="IQ16" s="62">
        <v>7349.7724079999998</v>
      </c>
      <c r="IR16" s="62">
        <v>3005.719353</v>
      </c>
      <c r="IS16" s="62">
        <v>1050.3851830000001</v>
      </c>
      <c r="IT16" s="62">
        <v>4260.2012969999996</v>
      </c>
      <c r="IU16" s="62">
        <v>3989.73695</v>
      </c>
      <c r="IV16" s="62">
        <v>6002.5162479999999</v>
      </c>
      <c r="IW16" s="62">
        <v>9388.1121149999999</v>
      </c>
      <c r="IX16" s="62">
        <v>9451.9223010000005</v>
      </c>
      <c r="IY16" s="62">
        <v>4249.0766610000001</v>
      </c>
      <c r="IZ16" s="62">
        <v>1073.1106179999999</v>
      </c>
      <c r="JA16" s="62">
        <v>1391.1883600000001</v>
      </c>
      <c r="JB16" s="62">
        <v>5083.7226629999996</v>
      </c>
      <c r="JC16" s="62">
        <v>6691.8997550000004</v>
      </c>
      <c r="JD16" s="62">
        <v>2573.9632499999998</v>
      </c>
      <c r="JE16" s="62">
        <v>1037.1336329999999</v>
      </c>
      <c r="JF16" s="62">
        <v>3712.1864300000002</v>
      </c>
      <c r="JG16" s="62">
        <v>3087.2424700000001</v>
      </c>
      <c r="JH16" s="62">
        <v>5761.2461290000001</v>
      </c>
      <c r="JI16" s="62">
        <v>7951.3718449999997</v>
      </c>
      <c r="JJ16" s="62">
        <v>10225.202711</v>
      </c>
      <c r="JK16" s="62">
        <v>4932.6998439999998</v>
      </c>
      <c r="JL16" s="62">
        <v>1329.5467160000001</v>
      </c>
      <c r="JM16" s="62">
        <v>1674.385037</v>
      </c>
      <c r="JN16" s="62">
        <v>3602.037722</v>
      </c>
      <c r="JO16" s="62">
        <v>6303.8675759999996</v>
      </c>
      <c r="JP16" s="62">
        <v>2534.3893330000001</v>
      </c>
      <c r="JQ16" s="62">
        <v>1062.16381</v>
      </c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>
        <v>14485.030422</v>
      </c>
      <c r="OI16" s="62">
        <v>10621.645936000001</v>
      </c>
      <c r="OJ16" s="62">
        <v>10618.643775</v>
      </c>
      <c r="OK16" s="62">
        <v>17501.378666000001</v>
      </c>
      <c r="OL16" s="62">
        <v>4436.6715620000004</v>
      </c>
      <c r="OM16" s="62">
        <v>9067.2217799999999</v>
      </c>
      <c r="ON16" s="62">
        <v>1649.028041</v>
      </c>
      <c r="OO16" s="62">
        <v>2165.295705</v>
      </c>
      <c r="OP16" s="62">
        <v>9225.5495620000002</v>
      </c>
      <c r="OQ16" s="62">
        <v>11239.022946999999</v>
      </c>
      <c r="OR16" s="62">
        <v>5837.1211759999997</v>
      </c>
      <c r="OS16" s="62">
        <v>1456.513796</v>
      </c>
      <c r="OT16" s="62">
        <v>15639.842298</v>
      </c>
      <c r="OU16" s="62">
        <v>13176.328170999999</v>
      </c>
      <c r="OV16" s="62">
        <v>12411.873269</v>
      </c>
      <c r="OW16" s="62">
        <v>18610.970939999999</v>
      </c>
      <c r="OX16" s="62">
        <v>4378.7327969999997</v>
      </c>
      <c r="OY16" s="62">
        <v>6187.753933</v>
      </c>
      <c r="OZ16" s="62">
        <v>1765.9770759999999</v>
      </c>
      <c r="PA16" s="62">
        <v>2210.9730290000002</v>
      </c>
      <c r="PB16" s="62">
        <v>9841.2219650000006</v>
      </c>
      <c r="PC16" s="62">
        <v>2590.6266649999998</v>
      </c>
      <c r="PD16" s="62">
        <v>6517.7627169999996</v>
      </c>
      <c r="PE16" s="62">
        <v>2407.526104</v>
      </c>
      <c r="PF16" s="62">
        <v>16757.082340000001</v>
      </c>
      <c r="PG16" s="62">
        <v>14916.331735</v>
      </c>
      <c r="PH16" s="62">
        <v>13232.883898</v>
      </c>
      <c r="PI16" s="62">
        <v>19626.695135000002</v>
      </c>
      <c r="PJ16" s="62">
        <v>10354.076501</v>
      </c>
      <c r="PK16" s="62">
        <v>10004.087025999999</v>
      </c>
      <c r="PL16" s="62">
        <v>2108.7975540000002</v>
      </c>
      <c r="PM16" s="62">
        <v>2550.2288039999999</v>
      </c>
      <c r="PN16" s="62">
        <v>11722.910900999999</v>
      </c>
      <c r="PO16" s="62">
        <v>11953.023141</v>
      </c>
      <c r="PP16" s="62">
        <v>6906.1890599999997</v>
      </c>
      <c r="PQ16" s="62">
        <v>2984.0754729999999</v>
      </c>
      <c r="PR16" s="62">
        <v>16673.952226000001</v>
      </c>
      <c r="PS16" s="62">
        <v>13920.695970000001</v>
      </c>
      <c r="PT16" s="62">
        <v>12303.009876</v>
      </c>
      <c r="PU16" s="62">
        <v>18351.006413999999</v>
      </c>
      <c r="PV16" s="62">
        <v>4309.779055</v>
      </c>
      <c r="PW16" s="62">
        <v>9520.8705530000007</v>
      </c>
      <c r="PX16" s="62">
        <v>1783.0766269999999</v>
      </c>
      <c r="PY16" s="62">
        <v>2098.566957</v>
      </c>
      <c r="PZ16" s="62">
        <v>10722.825484999999</v>
      </c>
      <c r="QA16" s="62">
        <v>11934.503842</v>
      </c>
      <c r="QB16" s="62">
        <v>5997.8817170000002</v>
      </c>
      <c r="QC16" s="62">
        <v>2518.0640159999998</v>
      </c>
      <c r="QD16" s="62">
        <v>14735.024544</v>
      </c>
      <c r="QE16" s="62">
        <v>12727.515804000001</v>
      </c>
      <c r="QF16" s="62">
        <v>10999.533686000001</v>
      </c>
      <c r="QG16" s="62">
        <v>18296.060924000001</v>
      </c>
      <c r="QH16" s="62">
        <v>1433.465189</v>
      </c>
      <c r="QI16" s="62">
        <v>4404.2190209999999</v>
      </c>
      <c r="QJ16" s="62">
        <v>1341.076333</v>
      </c>
      <c r="QK16" s="62">
        <v>1794.6705770000001</v>
      </c>
      <c r="QL16" s="62">
        <v>9766.0447899999999</v>
      </c>
      <c r="QM16" s="62">
        <v>5741.790516</v>
      </c>
      <c r="QN16" s="62">
        <v>5551.6594260000002</v>
      </c>
      <c r="QO16" s="62">
        <v>2101.3830039999998</v>
      </c>
      <c r="QP16" s="62">
        <v>13498.630336</v>
      </c>
      <c r="QQ16" s="62">
        <v>12579.145071999999</v>
      </c>
      <c r="QR16" s="62">
        <v>11009.838422000001</v>
      </c>
      <c r="QS16" s="62">
        <v>19163.148025999999</v>
      </c>
      <c r="QT16" s="62">
        <v>8500.9807270000001</v>
      </c>
      <c r="QU16" s="62">
        <v>8387.5675489999994</v>
      </c>
      <c r="QV16" s="62">
        <v>1331.5999240000001</v>
      </c>
      <c r="QW16" s="62">
        <v>1775.392468</v>
      </c>
      <c r="QX16" s="62">
        <v>7334.4839920000004</v>
      </c>
      <c r="QY16" s="62">
        <v>1941.8621900000001</v>
      </c>
      <c r="QZ16" s="62">
        <v>4609.245465</v>
      </c>
      <c r="RA16" s="62">
        <v>1874.1200670000001</v>
      </c>
      <c r="RB16" s="62">
        <v>12693.494613000001</v>
      </c>
      <c r="RC16" s="62">
        <v>11260.937875</v>
      </c>
      <c r="RD16" s="62">
        <v>11306.789290999999</v>
      </c>
      <c r="RE16" s="62">
        <v>17633.120393000001</v>
      </c>
      <c r="RF16" s="62">
        <v>7854.6012170000004</v>
      </c>
      <c r="RG16" s="62">
        <v>8862.7302500000005</v>
      </c>
      <c r="RH16" s="62">
        <v>1236.827276</v>
      </c>
      <c r="RI16" s="62">
        <v>1374.4591</v>
      </c>
      <c r="RJ16" s="62">
        <v>9131.5071210000006</v>
      </c>
      <c r="RK16" s="62">
        <v>9503.9872780000005</v>
      </c>
      <c r="RL16" s="62">
        <v>5289.9873639999996</v>
      </c>
      <c r="RM16" s="62">
        <v>2130.478713</v>
      </c>
      <c r="RN16" s="62">
        <v>11009.418484</v>
      </c>
      <c r="RO16" s="62">
        <v>9751.4553390000001</v>
      </c>
      <c r="RP16" s="62">
        <v>11294.362056</v>
      </c>
      <c r="RQ16" s="62">
        <v>9838.3533220000008</v>
      </c>
      <c r="RR16" s="62">
        <v>3374.6688380000001</v>
      </c>
      <c r="RS16" s="62">
        <v>4161.7520569999997</v>
      </c>
      <c r="RT16" s="62">
        <v>1083.4964440000001</v>
      </c>
      <c r="RU16" s="62">
        <v>1379.5497130000001</v>
      </c>
      <c r="RV16" s="62">
        <v>8808.9978219999994</v>
      </c>
      <c r="RW16" s="62">
        <v>9174.7843730000004</v>
      </c>
      <c r="RX16" s="62">
        <v>5017.2974889999996</v>
      </c>
      <c r="RY16" s="62">
        <v>1878.5009700000001</v>
      </c>
      <c r="RZ16" s="62">
        <v>11227.620728</v>
      </c>
      <c r="SA16" s="62">
        <v>9803.0450519999995</v>
      </c>
      <c r="SB16" s="62">
        <v>9107.1586569999999</v>
      </c>
      <c r="SC16" s="62">
        <v>14931.649906000001</v>
      </c>
      <c r="SD16" s="62">
        <v>6970.0372180000004</v>
      </c>
      <c r="SE16" s="62">
        <v>6570.7407219999996</v>
      </c>
      <c r="SF16" s="62">
        <v>1134.095693</v>
      </c>
      <c r="SG16" s="62">
        <v>1191.3135950000001</v>
      </c>
      <c r="SH16" s="62">
        <v>7882.961354</v>
      </c>
      <c r="SI16" s="62">
        <v>4914.057409</v>
      </c>
      <c r="SJ16" s="62">
        <v>4290.966034</v>
      </c>
      <c r="SK16" s="62">
        <v>1590.4146229999999</v>
      </c>
      <c r="SL16" s="62">
        <v>9515.7387600000002</v>
      </c>
      <c r="SM16" s="62">
        <v>8491.9983580000007</v>
      </c>
      <c r="SN16" s="62">
        <v>7883.2473239999999</v>
      </c>
      <c r="SO16" s="62">
        <v>13094.425278000001</v>
      </c>
      <c r="SP16" s="62">
        <v>2460.878647</v>
      </c>
      <c r="SQ16" s="62">
        <v>3462.7444909999999</v>
      </c>
      <c r="SR16" s="62">
        <v>777.88103699999999</v>
      </c>
      <c r="SS16" s="62">
        <v>803.35211200000003</v>
      </c>
      <c r="ST16" s="62">
        <v>7043.1513569999997</v>
      </c>
      <c r="SU16" s="62">
        <v>6764.647473</v>
      </c>
      <c r="SV16" s="62">
        <v>3048.9610899999998</v>
      </c>
      <c r="SW16" s="62">
        <v>1065.0644239999999</v>
      </c>
      <c r="SX16" s="62">
        <v>8571.9591120000005</v>
      </c>
      <c r="SY16" s="62">
        <v>7682.0990000000002</v>
      </c>
      <c r="SZ16" s="62">
        <v>6499.463514</v>
      </c>
      <c r="TA16" s="62">
        <v>12653.023800999999</v>
      </c>
      <c r="TB16" s="62">
        <v>1703.5316009999999</v>
      </c>
      <c r="TC16" s="62">
        <v>2863.7456229999998</v>
      </c>
      <c r="TD16" s="62">
        <v>554.65856900000006</v>
      </c>
      <c r="TE16" s="62">
        <v>719.75611800000001</v>
      </c>
      <c r="TF16" s="62">
        <v>5055.454581</v>
      </c>
      <c r="TG16" s="62">
        <v>814.20776799999999</v>
      </c>
      <c r="TH16" s="62">
        <v>1935.062821</v>
      </c>
      <c r="TI16" s="62">
        <v>656.61621200000002</v>
      </c>
      <c r="TJ16" s="62">
        <v>7521.0854820000004</v>
      </c>
      <c r="TK16" s="62">
        <v>6394.6325409999999</v>
      </c>
      <c r="TL16" s="62">
        <v>5577.6752990000005</v>
      </c>
      <c r="TM16" s="62">
        <v>10786.363503</v>
      </c>
      <c r="TN16" s="62">
        <v>1496.612801</v>
      </c>
      <c r="TO16" s="62">
        <v>4424.1589180000001</v>
      </c>
      <c r="TP16" s="62">
        <v>435.33701000000002</v>
      </c>
      <c r="TQ16" s="62">
        <v>549.34431900000004</v>
      </c>
      <c r="TR16" s="62">
        <v>5642.8273749999998</v>
      </c>
      <c r="TS16" s="62">
        <v>5097.1664780000001</v>
      </c>
      <c r="TT16" s="62">
        <v>1936.9420709999999</v>
      </c>
      <c r="TU16" s="62">
        <v>424.52784400000002</v>
      </c>
      <c r="TV16" s="62">
        <v>6224.1103700000003</v>
      </c>
      <c r="TW16" s="62">
        <v>5665.9286320000001</v>
      </c>
      <c r="TX16" s="62">
        <v>4671.9720980000002</v>
      </c>
      <c r="TY16" s="62">
        <v>9540.4493299999995</v>
      </c>
      <c r="TZ16" s="62">
        <v>2956.2798600000001</v>
      </c>
      <c r="UA16" s="62">
        <v>3536.7916620000001</v>
      </c>
      <c r="UB16" s="62">
        <v>367.20408400000002</v>
      </c>
      <c r="UC16" s="62">
        <v>387.90024099999999</v>
      </c>
      <c r="UD16" s="62">
        <v>4865.9939629999999</v>
      </c>
      <c r="UE16" s="62">
        <v>4426.8379679999998</v>
      </c>
      <c r="UF16" s="62">
        <v>1750.0578129999999</v>
      </c>
      <c r="UG16" s="62">
        <v>408.92246899999998</v>
      </c>
      <c r="UH16" s="62">
        <v>5409.4298330000001</v>
      </c>
      <c r="UI16" s="62">
        <v>5015.404211</v>
      </c>
      <c r="UJ16" s="62">
        <v>4379.3351220000004</v>
      </c>
      <c r="UK16" s="62">
        <v>4688.0478329999996</v>
      </c>
      <c r="UL16" s="62">
        <v>2768.9448889999999</v>
      </c>
      <c r="UM16" s="62">
        <v>3235.8106659999999</v>
      </c>
      <c r="UN16" s="62">
        <v>339.39040399999999</v>
      </c>
      <c r="UO16" s="62">
        <v>341.93111299999998</v>
      </c>
      <c r="UP16" s="62">
        <v>4402.4430320000001</v>
      </c>
      <c r="UQ16" s="62">
        <v>3945.1711620000001</v>
      </c>
      <c r="UR16" s="62">
        <v>1393.194416</v>
      </c>
      <c r="US16" s="62">
        <v>366.298495</v>
      </c>
      <c r="UT16" s="62">
        <v>4968.5087290000001</v>
      </c>
      <c r="UU16" s="62">
        <v>4814.0859739999996</v>
      </c>
      <c r="UV16" s="62">
        <v>4105.9914330000001</v>
      </c>
      <c r="UW16" s="62">
        <v>8052.1767239999999</v>
      </c>
      <c r="UX16" s="62">
        <v>2284.7029929999999</v>
      </c>
      <c r="UY16" s="62">
        <v>2771.7933119999998</v>
      </c>
      <c r="UZ16" s="62">
        <v>295.2516</v>
      </c>
      <c r="VA16" s="62">
        <v>353.00895200000002</v>
      </c>
      <c r="VB16" s="62">
        <v>3057.0412510000001</v>
      </c>
      <c r="VC16" s="62">
        <v>381.34704199999999</v>
      </c>
      <c r="VD16" s="62">
        <v>927.10020099999997</v>
      </c>
      <c r="VE16" s="62">
        <v>410.02896399999997</v>
      </c>
      <c r="VF16" s="62">
        <v>4438.97948</v>
      </c>
      <c r="VG16" s="62">
        <v>4049.4240220000002</v>
      </c>
      <c r="VH16" s="62">
        <v>3384.3884680000001</v>
      </c>
      <c r="VI16" s="62">
        <v>8098.4686279999996</v>
      </c>
      <c r="VJ16" s="62">
        <v>1718.8153179999999</v>
      </c>
      <c r="VK16" s="62">
        <v>2772.6970980000001</v>
      </c>
      <c r="VL16" s="62">
        <v>323.30084399999998</v>
      </c>
      <c r="VM16" s="62">
        <v>408.27277299999997</v>
      </c>
      <c r="VN16" s="62">
        <v>3693.603881</v>
      </c>
      <c r="VO16" s="62">
        <v>3826.2938439999998</v>
      </c>
      <c r="VP16" s="62">
        <v>1146.1667</v>
      </c>
      <c r="VQ16" s="62">
        <v>307.048295</v>
      </c>
      <c r="VR16" s="62">
        <v>3663.4577290000002</v>
      </c>
      <c r="VS16" s="62">
        <v>3530.5327929999999</v>
      </c>
      <c r="VT16" s="62">
        <v>3181.6193039999998</v>
      </c>
      <c r="VU16" s="62">
        <v>3833.3396250000001</v>
      </c>
      <c r="VV16" s="62">
        <v>1696.093427</v>
      </c>
      <c r="VW16" s="62">
        <v>2595.9808320000002</v>
      </c>
      <c r="VX16" s="62">
        <v>282.66037499999999</v>
      </c>
      <c r="VY16" s="62">
        <v>350.63628799999998</v>
      </c>
      <c r="VZ16" s="62">
        <v>3515.4593580000001</v>
      </c>
      <c r="WA16" s="62">
        <v>3193.4654270000001</v>
      </c>
      <c r="WB16" s="62">
        <v>1039.732634</v>
      </c>
      <c r="WC16" s="62">
        <v>231.330016</v>
      </c>
      <c r="WD16" s="62">
        <v>3053.5352560000001</v>
      </c>
      <c r="WE16" s="62">
        <v>3136.6719849999999</v>
      </c>
      <c r="WF16" s="62">
        <v>3046.2657039999999</v>
      </c>
      <c r="WG16" s="62">
        <v>7354.6009940000004</v>
      </c>
      <c r="WH16" s="62">
        <v>2970.1284759999999</v>
      </c>
      <c r="WI16" s="62">
        <v>2338.853126</v>
      </c>
      <c r="WJ16" s="62">
        <v>231.932107</v>
      </c>
      <c r="WK16" s="62">
        <v>249.28202899999999</v>
      </c>
      <c r="WL16" s="62">
        <v>3605.638136</v>
      </c>
      <c r="WM16" s="62">
        <v>3048.124789</v>
      </c>
      <c r="WN16" s="62">
        <v>1041.9295910000001</v>
      </c>
      <c r="WO16" s="62">
        <v>308.23080099999999</v>
      </c>
      <c r="WP16" s="62">
        <v>2446.6134280000001</v>
      </c>
      <c r="WQ16" s="62">
        <v>4076.9262079999999</v>
      </c>
      <c r="WR16" s="62">
        <v>3431.1737199999998</v>
      </c>
      <c r="WS16" s="62">
        <v>6418.1450020000002</v>
      </c>
      <c r="WT16" s="62">
        <v>2810.0315249999999</v>
      </c>
      <c r="WU16" s="62">
        <v>1799.731683</v>
      </c>
      <c r="WV16" s="62">
        <v>238.14662999999999</v>
      </c>
      <c r="WW16" s="62">
        <v>219.87595400000001</v>
      </c>
      <c r="WX16" s="62">
        <v>3230.3779639999998</v>
      </c>
      <c r="WY16" s="62">
        <v>2509.7562779999998</v>
      </c>
      <c r="WZ16" s="62">
        <v>759.07006899999999</v>
      </c>
      <c r="XA16" s="62">
        <v>205.675725</v>
      </c>
      <c r="XB16" s="62">
        <v>2393.8037680000002</v>
      </c>
      <c r="XC16" s="62">
        <v>2887.7627819999998</v>
      </c>
      <c r="XD16" s="62">
        <v>3063.7345970000001</v>
      </c>
      <c r="XE16" s="62">
        <v>6478.9019840000001</v>
      </c>
      <c r="XF16" s="62">
        <v>3248.5139909999998</v>
      </c>
      <c r="XG16" s="62">
        <v>2035.5648980000001</v>
      </c>
      <c r="XH16" s="62">
        <v>305.986152</v>
      </c>
      <c r="XI16" s="62">
        <v>266.18914899999999</v>
      </c>
      <c r="XJ16" s="62">
        <v>3040.19263</v>
      </c>
      <c r="XK16" s="62">
        <v>2773.7299549999998</v>
      </c>
      <c r="XL16" s="62">
        <v>776.74947399999996</v>
      </c>
      <c r="XM16" s="62">
        <v>201.009413</v>
      </c>
      <c r="XN16" s="62">
        <v>2029.1304379999999</v>
      </c>
      <c r="XO16" s="62">
        <v>1682.2029050000001</v>
      </c>
      <c r="XP16" s="62">
        <v>1475.3337690000001</v>
      </c>
      <c r="XQ16" s="62">
        <v>3316.6975889999999</v>
      </c>
      <c r="XR16" s="62">
        <v>1551.2585260000001</v>
      </c>
      <c r="XS16" s="62">
        <v>1199.53226</v>
      </c>
      <c r="XT16" s="62">
        <v>110.45270600000001</v>
      </c>
      <c r="XU16" s="62">
        <v>110.79616</v>
      </c>
      <c r="XV16" s="62">
        <v>2127.9953780000001</v>
      </c>
      <c r="XW16" s="62">
        <v>1848.0508339999999</v>
      </c>
      <c r="XX16" s="62">
        <v>433.49535500000002</v>
      </c>
      <c r="XY16" s="62">
        <v>103.650091</v>
      </c>
      <c r="XZ16" s="62">
        <v>1823.7589419999999</v>
      </c>
      <c r="YA16" s="62">
        <v>1452.2218989999999</v>
      </c>
      <c r="YB16" s="62">
        <v>1433.2335089999999</v>
      </c>
      <c r="YC16" s="62">
        <v>2958.6007359999999</v>
      </c>
      <c r="YD16" s="62">
        <v>1617.0229750000001</v>
      </c>
      <c r="YE16" s="62">
        <v>1106.6814300000001</v>
      </c>
      <c r="YF16" s="62">
        <v>80.271512000000001</v>
      </c>
      <c r="YG16" s="62">
        <v>114.804582</v>
      </c>
      <c r="YH16" s="62">
        <v>2035.42444</v>
      </c>
      <c r="YI16" s="62">
        <v>1688.0476940000001</v>
      </c>
      <c r="YJ16" s="62">
        <v>405.528976</v>
      </c>
      <c r="YK16" s="62">
        <v>77.107033000000001</v>
      </c>
      <c r="YL16" s="62">
        <v>1335.01983</v>
      </c>
      <c r="YM16" s="62">
        <v>2100.0740559999999</v>
      </c>
      <c r="YN16" s="62">
        <v>1223.691542</v>
      </c>
      <c r="YO16" s="62">
        <v>2825.8164219999999</v>
      </c>
      <c r="YP16" s="62">
        <v>1446.783572</v>
      </c>
      <c r="YQ16" s="62">
        <v>895.49107100000003</v>
      </c>
      <c r="YR16" s="62">
        <v>73.003634000000005</v>
      </c>
      <c r="YS16" s="62">
        <v>109.042511</v>
      </c>
      <c r="YT16" s="62">
        <v>2010.463207</v>
      </c>
      <c r="YU16" s="62">
        <v>1549.922458</v>
      </c>
      <c r="YV16" s="62">
        <v>396.38260200000002</v>
      </c>
      <c r="YW16" s="62">
        <v>78.617746999999994</v>
      </c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</row>
    <row r="17" spans="1:685" x14ac:dyDescent="0.3">
      <c r="A17" s="96" t="s" vm="6">
        <v>349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</row>
    <row r="18" spans="1:685" x14ac:dyDescent="0.3">
      <c r="A18" s="15" t="s">
        <v>300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</row>
    <row r="19" spans="1:685" x14ac:dyDescent="0.3">
      <c r="A19" s="27" t="s">
        <v>301</v>
      </c>
      <c r="B19" s="6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60"/>
      <c r="LO19" s="60"/>
      <c r="LP19" s="60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0"/>
      <c r="MD19" s="60"/>
      <c r="ME19" s="60"/>
      <c r="MF19" s="60"/>
      <c r="MG19" s="60"/>
      <c r="MH19" s="60"/>
      <c r="MI19" s="60"/>
      <c r="MJ19" s="60"/>
      <c r="MK19" s="60"/>
      <c r="ML19" s="60"/>
      <c r="MM19" s="60"/>
      <c r="MN19" s="60"/>
      <c r="MO19" s="60"/>
      <c r="MP19" s="60"/>
      <c r="MQ19" s="60"/>
      <c r="MR19" s="60"/>
      <c r="MS19" s="60"/>
      <c r="MT19" s="60"/>
      <c r="MU19" s="60"/>
      <c r="MV19" s="60"/>
      <c r="MW19" s="60"/>
      <c r="MX19" s="60"/>
      <c r="MY19" s="60"/>
      <c r="MZ19" s="60"/>
      <c r="NA19" s="60"/>
      <c r="NB19" s="60"/>
      <c r="NC19" s="60"/>
      <c r="ND19" s="60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0"/>
      <c r="NU19" s="60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</row>
    <row r="20" spans="1:685" s="56" customFormat="1" x14ac:dyDescent="0.3">
      <c r="A20" s="65" t="s">
        <v>321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>
        <v>12280.019611</v>
      </c>
      <c r="AM20" s="62">
        <v>11255.082578</v>
      </c>
      <c r="AN20" s="62">
        <v>7907.9646670000002</v>
      </c>
      <c r="AO20" s="62">
        <v>4600.1546639999997</v>
      </c>
      <c r="AP20" s="62">
        <v>20958.026355999998</v>
      </c>
      <c r="AQ20" s="62">
        <v>13244.320986000001</v>
      </c>
      <c r="AR20" s="62">
        <v>15528.511727999999</v>
      </c>
      <c r="AS20" s="62">
        <v>18373.977598000001</v>
      </c>
      <c r="AT20" s="62">
        <v>16989.116486999999</v>
      </c>
      <c r="AU20" s="62">
        <v>8711.5231120000008</v>
      </c>
      <c r="AV20" s="62">
        <v>10144.805033000001</v>
      </c>
      <c r="AW20" s="62">
        <v>17712.921806999999</v>
      </c>
      <c r="AX20" s="62">
        <v>16851.795279999998</v>
      </c>
      <c r="AY20" s="62">
        <v>14007.414691</v>
      </c>
      <c r="AZ20" s="62">
        <v>9104.7099510000007</v>
      </c>
      <c r="BA20" s="62">
        <v>5446.7114330000004</v>
      </c>
      <c r="BB20" s="62">
        <v>18759.294378999999</v>
      </c>
      <c r="BC20" s="62">
        <v>17594.746049000001</v>
      </c>
      <c r="BD20" s="62">
        <v>18413.922516999999</v>
      </c>
      <c r="BE20" s="62">
        <v>18617.595984</v>
      </c>
      <c r="BF20" s="62">
        <v>20779.873705999998</v>
      </c>
      <c r="BG20" s="62">
        <v>24762.897979000001</v>
      </c>
      <c r="BH20" s="62">
        <v>10671.489765</v>
      </c>
      <c r="BI20" s="62">
        <v>19353.714419</v>
      </c>
      <c r="BJ20" s="62">
        <v>16379.646256</v>
      </c>
      <c r="BK20" s="62">
        <v>14945.839599999999</v>
      </c>
      <c r="BL20" s="62">
        <v>10746.377347</v>
      </c>
      <c r="BM20" s="62">
        <v>6933.8476689999998</v>
      </c>
      <c r="BN20" s="62">
        <v>14483.644652000001</v>
      </c>
      <c r="BO20" s="62">
        <v>14909.075930000001</v>
      </c>
      <c r="BP20" s="62">
        <v>20941.492543</v>
      </c>
      <c r="BQ20" s="62">
        <v>19637.390104999999</v>
      </c>
      <c r="BR20" s="62">
        <v>20782.163413999999</v>
      </c>
      <c r="BS20" s="62">
        <v>9079.2385009999998</v>
      </c>
      <c r="BT20" s="62">
        <v>11143.272894</v>
      </c>
      <c r="BU20" s="62">
        <v>21932.102787</v>
      </c>
      <c r="BV20" s="62">
        <v>17133.507084000001</v>
      </c>
      <c r="BW20" s="62">
        <v>15980.208409999999</v>
      </c>
      <c r="BX20" s="62">
        <v>13262.763849999999</v>
      </c>
      <c r="BY20" s="62">
        <v>7116.6376870000004</v>
      </c>
      <c r="BZ20" s="62">
        <v>21793.444361000002</v>
      </c>
      <c r="CA20" s="62">
        <v>14518.886734</v>
      </c>
      <c r="CB20" s="62">
        <v>21030.414861000001</v>
      </c>
      <c r="CC20" s="62">
        <v>21314.958773999999</v>
      </c>
      <c r="CD20" s="62">
        <v>20724.824333</v>
      </c>
      <c r="CE20" s="62">
        <v>8049.7979329999998</v>
      </c>
      <c r="CF20" s="62">
        <v>11555.009292999999</v>
      </c>
      <c r="CG20" s="62">
        <v>23153.731354</v>
      </c>
      <c r="CH20" s="62">
        <v>18342.536588999999</v>
      </c>
      <c r="CI20" s="62">
        <v>16127.312237</v>
      </c>
      <c r="CJ20" s="62">
        <v>12541.340864</v>
      </c>
      <c r="CK20" s="62">
        <v>7116.8405869999997</v>
      </c>
      <c r="CL20" s="62">
        <v>24276.028436000001</v>
      </c>
      <c r="CM20" s="62">
        <v>25439.150777999999</v>
      </c>
      <c r="CN20" s="62">
        <v>18622.306614000001</v>
      </c>
      <c r="CO20" s="62">
        <v>22208.739581999998</v>
      </c>
      <c r="CP20" s="62">
        <v>21218.343118000001</v>
      </c>
      <c r="CQ20" s="62">
        <v>16965.905879999998</v>
      </c>
      <c r="CR20" s="62">
        <v>12354.499011</v>
      </c>
      <c r="CS20" s="62">
        <v>23650.778103000001</v>
      </c>
      <c r="CT20" s="62">
        <v>19245.636908</v>
      </c>
      <c r="CU20" s="62">
        <v>17108.548982</v>
      </c>
      <c r="CV20" s="62">
        <v>11582.410255999999</v>
      </c>
      <c r="CW20" s="62">
        <v>6780.2648879999997</v>
      </c>
      <c r="CX20" s="62">
        <v>21202.849260999999</v>
      </c>
      <c r="CY20" s="62">
        <v>18870.984637000001</v>
      </c>
      <c r="CZ20" s="62">
        <v>22572.515350999998</v>
      </c>
      <c r="DA20" s="62">
        <v>25506.28701</v>
      </c>
      <c r="DB20" s="62">
        <v>28258.179759999999</v>
      </c>
      <c r="DC20" s="62">
        <v>29661.501463000001</v>
      </c>
      <c r="DD20" s="62">
        <v>18138.370084999999</v>
      </c>
      <c r="DE20" s="62">
        <v>23828.267632999999</v>
      </c>
      <c r="DF20" s="62">
        <v>22405.507113</v>
      </c>
      <c r="DG20" s="62">
        <v>20748.071055</v>
      </c>
      <c r="DH20" s="62">
        <v>13298.469321</v>
      </c>
      <c r="DI20" s="62">
        <v>8777.448515</v>
      </c>
      <c r="DJ20" s="62">
        <v>19395.131203000001</v>
      </c>
      <c r="DK20" s="62">
        <v>18059.060385000001</v>
      </c>
      <c r="DL20" s="62">
        <v>25313.273099999999</v>
      </c>
      <c r="DM20" s="62">
        <v>25566.923093000001</v>
      </c>
      <c r="DN20" s="62">
        <v>22147.805925000001</v>
      </c>
      <c r="DO20" s="62">
        <v>11757.451257999999</v>
      </c>
      <c r="DP20" s="62">
        <v>14122.364571</v>
      </c>
      <c r="DQ20" s="62">
        <v>28336.754491</v>
      </c>
      <c r="DR20" s="62">
        <v>25857.629753000001</v>
      </c>
      <c r="DS20" s="62">
        <v>21936.501179999999</v>
      </c>
      <c r="DT20" s="62">
        <v>15216.890169</v>
      </c>
      <c r="DU20" s="62">
        <v>18068.173607000001</v>
      </c>
      <c r="DV20" s="62">
        <v>24224.3976</v>
      </c>
      <c r="DW20" s="62">
        <v>24255.511499</v>
      </c>
      <c r="DX20" s="62">
        <v>27951.832055999999</v>
      </c>
      <c r="DY20" s="62">
        <v>26470.317956999999</v>
      </c>
      <c r="DZ20" s="62">
        <v>27590.364590000001</v>
      </c>
      <c r="EA20" s="62">
        <v>14097.717144</v>
      </c>
      <c r="EB20" s="62">
        <v>15917.905669</v>
      </c>
      <c r="EC20" s="62">
        <v>31527.866336999999</v>
      </c>
      <c r="ED20" s="62">
        <v>22191.058401999999</v>
      </c>
      <c r="EE20" s="62">
        <v>19661.116295</v>
      </c>
      <c r="EF20" s="62">
        <v>15951.264606999999</v>
      </c>
      <c r="EG20" s="62">
        <v>10209.648708000001</v>
      </c>
      <c r="EH20" s="62">
        <v>19838.323746999999</v>
      </c>
      <c r="EI20" s="62">
        <v>20843.827609</v>
      </c>
      <c r="EJ20" s="62">
        <v>29307.214172</v>
      </c>
      <c r="EK20" s="62">
        <v>27152.197627000001</v>
      </c>
      <c r="EL20" s="62">
        <v>30161.537675</v>
      </c>
      <c r="EM20" s="62">
        <v>24218.059498999999</v>
      </c>
      <c r="EN20" s="62">
        <v>17188.603971</v>
      </c>
      <c r="EO20" s="62">
        <v>34544.833314000003</v>
      </c>
      <c r="EP20" s="62">
        <v>23172.921055999999</v>
      </c>
      <c r="EQ20" s="62">
        <v>23498.587606000001</v>
      </c>
      <c r="ER20" s="62">
        <v>18312.5592</v>
      </c>
      <c r="ES20" s="62">
        <v>12335.873985</v>
      </c>
      <c r="ET20" s="62">
        <v>26314.094390999999</v>
      </c>
      <c r="EU20" s="62">
        <v>28791.163630999999</v>
      </c>
      <c r="EV20" s="62">
        <v>31560.288260000001</v>
      </c>
      <c r="EW20" s="62">
        <v>31680.534333</v>
      </c>
      <c r="EX20" s="62">
        <v>31045.392435000002</v>
      </c>
      <c r="EY20" s="62">
        <v>18148.394476000001</v>
      </c>
      <c r="EZ20" s="62">
        <v>21915.878669999998</v>
      </c>
      <c r="FA20" s="62">
        <v>37603.041714999999</v>
      </c>
      <c r="FB20" s="62">
        <v>27187.778928</v>
      </c>
      <c r="FC20" s="62">
        <v>24946.670000999999</v>
      </c>
      <c r="FD20" s="62">
        <v>21359.568898000001</v>
      </c>
      <c r="FE20" s="62">
        <v>12169.072953999999</v>
      </c>
      <c r="FF20" s="62">
        <v>28577.557732000001</v>
      </c>
      <c r="FG20" s="62">
        <v>31402.580312999999</v>
      </c>
      <c r="FH20" s="62">
        <v>30339.306084</v>
      </c>
      <c r="FI20" s="62">
        <v>34580.040281000001</v>
      </c>
      <c r="FJ20" s="62">
        <v>31798.520145999999</v>
      </c>
      <c r="FK20" s="62">
        <v>37612.633566999997</v>
      </c>
      <c r="FL20" s="62">
        <v>26018.826249999998</v>
      </c>
      <c r="FM20" s="62">
        <v>35060.165459999997</v>
      </c>
      <c r="FN20" s="62">
        <v>29859.010666999999</v>
      </c>
      <c r="FO20" s="62">
        <v>26766.489221</v>
      </c>
      <c r="FP20" s="62">
        <v>22042.621283</v>
      </c>
      <c r="FQ20" s="62">
        <v>15037.021647</v>
      </c>
      <c r="FR20" s="62">
        <v>34619.739244999997</v>
      </c>
      <c r="FS20" s="62">
        <v>25529.273222</v>
      </c>
      <c r="FT20" s="62">
        <v>33772.351599000001</v>
      </c>
      <c r="FU20" s="62">
        <v>36067.754572999998</v>
      </c>
      <c r="FV20" s="62">
        <v>28466.149296</v>
      </c>
      <c r="FW20" s="62">
        <v>21703.217952999999</v>
      </c>
      <c r="FX20" s="62">
        <v>25280.640797</v>
      </c>
      <c r="FY20" s="62">
        <v>38765.934378999998</v>
      </c>
      <c r="FZ20" s="62">
        <v>33307.583314000003</v>
      </c>
      <c r="GA20" s="62">
        <v>29470.257321000001</v>
      </c>
      <c r="GB20" s="62">
        <v>23971.039685</v>
      </c>
      <c r="GC20" s="62">
        <v>18240.208494999999</v>
      </c>
      <c r="GD20" s="62">
        <v>27725.255877</v>
      </c>
      <c r="GE20" s="62">
        <v>27263.146341</v>
      </c>
      <c r="GF20" s="62">
        <v>39064.320993000001</v>
      </c>
      <c r="GG20" s="62">
        <v>37320.689657000003</v>
      </c>
      <c r="GH20" s="62">
        <v>31222.786308999999</v>
      </c>
      <c r="GI20" s="62">
        <v>24542.887762999999</v>
      </c>
      <c r="GJ20" s="62">
        <v>27046.728492999999</v>
      </c>
      <c r="GK20" s="62">
        <v>44385.394568999996</v>
      </c>
      <c r="GL20" s="62">
        <v>34934.100649</v>
      </c>
      <c r="GM20" s="62">
        <v>31773.744988999999</v>
      </c>
      <c r="GN20" s="62">
        <v>24709.672342000002</v>
      </c>
      <c r="GO20" s="62">
        <v>27468.688330000001</v>
      </c>
      <c r="GP20" s="62">
        <v>27167.526748</v>
      </c>
      <c r="GQ20" s="62">
        <v>30126.077109000002</v>
      </c>
      <c r="GR20" s="62">
        <v>39043.083402999997</v>
      </c>
      <c r="GS20" s="62">
        <v>38342.537214000004</v>
      </c>
      <c r="GT20" s="62">
        <v>34530.832165</v>
      </c>
      <c r="GU20" s="62">
        <v>25906.541497999999</v>
      </c>
      <c r="GV20" s="62">
        <v>27146.120593</v>
      </c>
      <c r="GW20" s="62">
        <v>50024.238813000004</v>
      </c>
      <c r="GX20" s="62">
        <v>37649.994080999997</v>
      </c>
      <c r="GY20" s="62">
        <v>32945.106089000001</v>
      </c>
      <c r="GZ20" s="62">
        <v>27046.184863999999</v>
      </c>
      <c r="HA20" s="62">
        <v>19533.250184</v>
      </c>
      <c r="HB20" s="62">
        <v>26402.795335999999</v>
      </c>
      <c r="HC20" s="62">
        <v>32014.557497000002</v>
      </c>
      <c r="HD20" s="62">
        <v>41694.333259999999</v>
      </c>
      <c r="HE20" s="62">
        <v>41608.153644999999</v>
      </c>
      <c r="HF20" s="62">
        <v>41947.177512000002</v>
      </c>
      <c r="HG20" s="62">
        <v>42263.377425999999</v>
      </c>
      <c r="HH20" s="62">
        <v>35252.637471000002</v>
      </c>
      <c r="HI20" s="62">
        <v>52301.055950000002</v>
      </c>
      <c r="HJ20" s="62">
        <v>38140.112928000002</v>
      </c>
      <c r="HK20" s="62">
        <v>34036.193581</v>
      </c>
      <c r="HL20" s="62">
        <v>29203.706683</v>
      </c>
      <c r="HM20" s="62">
        <v>21586.487045999998</v>
      </c>
      <c r="HN20" s="62">
        <v>27246.234145999999</v>
      </c>
      <c r="HO20" s="62">
        <v>32937.064512999998</v>
      </c>
      <c r="HP20" s="62">
        <v>41840.794916999999</v>
      </c>
      <c r="HQ20" s="62">
        <v>47031.574998999997</v>
      </c>
      <c r="HR20" s="62">
        <v>36691.839101999998</v>
      </c>
      <c r="HS20" s="62">
        <v>26092.604072999999</v>
      </c>
      <c r="HT20" s="62">
        <v>33187.328132000002</v>
      </c>
      <c r="HU20" s="62">
        <v>52430.889492000002</v>
      </c>
      <c r="HV20" s="62">
        <v>42918.812708999998</v>
      </c>
      <c r="HW20" s="62">
        <v>34523.045897000004</v>
      </c>
      <c r="HX20" s="62">
        <v>33146.215150999997</v>
      </c>
      <c r="HY20" s="62">
        <v>29760.594367999998</v>
      </c>
      <c r="HZ20" s="62">
        <v>33291.37573</v>
      </c>
      <c r="IA20" s="62">
        <v>37362.470867999997</v>
      </c>
      <c r="IB20" s="62">
        <v>45184.785580000003</v>
      </c>
      <c r="IC20" s="62">
        <v>49068.241860000002</v>
      </c>
      <c r="ID20" s="62">
        <v>38271.921084000001</v>
      </c>
      <c r="IE20" s="62">
        <v>28948.509365999998</v>
      </c>
      <c r="IF20" s="62">
        <v>35365.643390999998</v>
      </c>
      <c r="IG20" s="62">
        <v>48140.086754000004</v>
      </c>
      <c r="IH20" s="62">
        <v>42566.882525000001</v>
      </c>
      <c r="II20" s="62">
        <v>36215.611396</v>
      </c>
      <c r="IJ20" s="62">
        <v>31452.402569000002</v>
      </c>
      <c r="IK20" s="62">
        <v>23477.653978999999</v>
      </c>
      <c r="IL20" s="62">
        <v>27885.444811000001</v>
      </c>
      <c r="IM20" s="62">
        <v>37467.553677999997</v>
      </c>
      <c r="IN20" s="62">
        <v>50470.435795999998</v>
      </c>
      <c r="IO20" s="62">
        <v>52506.548375999999</v>
      </c>
      <c r="IP20" s="62">
        <v>36124.936742999998</v>
      </c>
      <c r="IQ20" s="62">
        <v>35432.195025000001</v>
      </c>
      <c r="IR20" s="62">
        <v>39176.381858000001</v>
      </c>
      <c r="IS20" s="62">
        <v>51247.525384</v>
      </c>
      <c r="IT20" s="62">
        <v>46845.223182000002</v>
      </c>
      <c r="IU20" s="62">
        <v>40593.073288</v>
      </c>
      <c r="IV20" s="62">
        <v>33936.950383000003</v>
      </c>
      <c r="IW20" s="62">
        <v>28541.771645000001</v>
      </c>
      <c r="IX20" s="62">
        <v>28106.619119999999</v>
      </c>
      <c r="IY20" s="62">
        <v>37309.672291000003</v>
      </c>
      <c r="IZ20" s="62">
        <v>54208.872557000002</v>
      </c>
      <c r="JA20" s="62">
        <v>50991.351881000002</v>
      </c>
      <c r="JB20" s="62">
        <v>39936.949008000003</v>
      </c>
      <c r="JC20" s="62">
        <v>35230.766445000001</v>
      </c>
      <c r="JD20" s="62">
        <v>37657.547912000002</v>
      </c>
      <c r="JE20" s="62">
        <v>57266.129067000002</v>
      </c>
      <c r="JF20" s="62">
        <v>48563.993332999999</v>
      </c>
      <c r="JG20" s="62">
        <v>44101.558053000001</v>
      </c>
      <c r="JH20" s="62">
        <v>35850.562871000002</v>
      </c>
      <c r="JI20" s="62">
        <v>29766.5085</v>
      </c>
      <c r="JJ20" s="62">
        <v>27063.930056000001</v>
      </c>
      <c r="JK20" s="62">
        <v>39446.434649000003</v>
      </c>
      <c r="JL20" s="62">
        <v>57069.326474000001</v>
      </c>
      <c r="JM20" s="62">
        <v>51682.722213000001</v>
      </c>
      <c r="JN20" s="62">
        <v>45264.491783999998</v>
      </c>
      <c r="JO20" s="62">
        <v>35698.301921999999</v>
      </c>
      <c r="JP20" s="62">
        <v>39583.492242</v>
      </c>
      <c r="JQ20" s="62">
        <v>60488.079460000001</v>
      </c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>
        <v>10672.203616000001</v>
      </c>
      <c r="OI20" s="62">
        <v>11369.783856</v>
      </c>
      <c r="OJ20" s="62">
        <v>10124.792061</v>
      </c>
      <c r="OK20" s="62">
        <v>4512.5652870000004</v>
      </c>
      <c r="OL20" s="62">
        <v>20403.815938</v>
      </c>
      <c r="OM20" s="62">
        <v>9842.149238</v>
      </c>
      <c r="ON20" s="62">
        <v>27074.701751000001</v>
      </c>
      <c r="OO20" s="62">
        <v>22711.899119999998</v>
      </c>
      <c r="OP20" s="62">
        <v>14121.381705</v>
      </c>
      <c r="OQ20" s="62">
        <v>7622.2660459999997</v>
      </c>
      <c r="OR20" s="62">
        <v>15767.626407</v>
      </c>
      <c r="OS20" s="62">
        <v>32825.757367999999</v>
      </c>
      <c r="OT20" s="62">
        <v>10197.011849</v>
      </c>
      <c r="OU20" s="62">
        <v>10682.962669</v>
      </c>
      <c r="OV20" s="62">
        <v>10035.565282</v>
      </c>
      <c r="OW20" s="62">
        <v>3934.4100709999998</v>
      </c>
      <c r="OX20" s="62">
        <v>20531.436043000002</v>
      </c>
      <c r="OY20" s="62">
        <v>16293.530923</v>
      </c>
      <c r="OZ20" s="62">
        <v>25842.301123000001</v>
      </c>
      <c r="PA20" s="62">
        <v>24292.883711999999</v>
      </c>
      <c r="PB20" s="62">
        <v>14086.755109</v>
      </c>
      <c r="PC20" s="62">
        <v>21392.940027000001</v>
      </c>
      <c r="PD20" s="62">
        <v>16730.427572000001</v>
      </c>
      <c r="PE20" s="62">
        <v>28910.655062999998</v>
      </c>
      <c r="PF20" s="62">
        <v>10433.393948000001</v>
      </c>
      <c r="PG20" s="62">
        <v>11504.276511</v>
      </c>
      <c r="PH20" s="62">
        <v>9346.0039739999993</v>
      </c>
      <c r="PI20" s="62">
        <v>4056.1019759999999</v>
      </c>
      <c r="PJ20" s="62">
        <v>16287.401232</v>
      </c>
      <c r="PK20" s="62">
        <v>9180.0026409999991</v>
      </c>
      <c r="PL20" s="62">
        <v>24324.594375000001</v>
      </c>
      <c r="PM20" s="62">
        <v>24917.423858999999</v>
      </c>
      <c r="PN20" s="62">
        <v>10583.526565</v>
      </c>
      <c r="PO20" s="62">
        <v>8920.7064919999993</v>
      </c>
      <c r="PP20" s="62">
        <v>16614.484076000001</v>
      </c>
      <c r="PQ20" s="62">
        <v>26404.190148000001</v>
      </c>
      <c r="PR20" s="62">
        <v>12232.396196</v>
      </c>
      <c r="PS20" s="62">
        <v>10373.916646</v>
      </c>
      <c r="PT20" s="62">
        <v>9945.3290770000003</v>
      </c>
      <c r="PU20" s="62">
        <v>4438.3546839999999</v>
      </c>
      <c r="PV20" s="62">
        <v>25547.487842999999</v>
      </c>
      <c r="PW20" s="62">
        <v>9550.0509739999998</v>
      </c>
      <c r="PX20" s="62">
        <v>27940.490696000001</v>
      </c>
      <c r="PY20" s="62">
        <v>25624.218667000001</v>
      </c>
      <c r="PZ20" s="62">
        <v>11822.655885</v>
      </c>
      <c r="QA20" s="62">
        <v>9754.4723489999997</v>
      </c>
      <c r="QB20" s="62">
        <v>16955.589964999999</v>
      </c>
      <c r="QC20" s="62">
        <v>26620.268436999999</v>
      </c>
      <c r="QD20" s="62">
        <v>12649.490738</v>
      </c>
      <c r="QE20" s="62">
        <v>11385.793195</v>
      </c>
      <c r="QF20" s="62">
        <v>10333.103192</v>
      </c>
      <c r="QG20" s="62">
        <v>5141.2883009999996</v>
      </c>
      <c r="QH20" s="62">
        <v>30679.35929</v>
      </c>
      <c r="QI20" s="62">
        <v>20866.809479</v>
      </c>
      <c r="QJ20" s="62">
        <v>32293.576936000001</v>
      </c>
      <c r="QK20" s="62">
        <v>25192.900523</v>
      </c>
      <c r="QL20" s="62">
        <v>13501.676213999999</v>
      </c>
      <c r="QM20" s="62">
        <v>18990.747375999999</v>
      </c>
      <c r="QN20" s="62">
        <v>18260.405354999999</v>
      </c>
      <c r="QO20" s="62">
        <v>30250.511919</v>
      </c>
      <c r="QP20" s="62">
        <v>12365.099897</v>
      </c>
      <c r="QQ20" s="62">
        <v>11915.769768</v>
      </c>
      <c r="QR20" s="62">
        <v>10741.542697000001</v>
      </c>
      <c r="QS20" s="62">
        <v>5522.2661619999999</v>
      </c>
      <c r="QT20" s="62">
        <v>16897.248855999998</v>
      </c>
      <c r="QU20" s="62">
        <v>11184.104300999999</v>
      </c>
      <c r="QV20" s="62">
        <v>33331.175522999998</v>
      </c>
      <c r="QW20" s="62">
        <v>26444.891992000001</v>
      </c>
      <c r="QX20" s="62">
        <v>18515.877539000001</v>
      </c>
      <c r="QY20" s="62">
        <v>26708.954667000002</v>
      </c>
      <c r="QZ20" s="62">
        <v>21296.918157</v>
      </c>
      <c r="RA20" s="62">
        <v>34473.509592000002</v>
      </c>
      <c r="RB20" s="62">
        <v>14157.472953</v>
      </c>
      <c r="RC20" s="62">
        <v>13826.210405</v>
      </c>
      <c r="RD20" s="62">
        <v>13044.057779999999</v>
      </c>
      <c r="RE20" s="62">
        <v>5558.6186619999999</v>
      </c>
      <c r="RF20" s="62">
        <v>17980.213360000002</v>
      </c>
      <c r="RG20" s="62">
        <v>13538.226064</v>
      </c>
      <c r="RH20" s="62">
        <v>31192.943735000001</v>
      </c>
      <c r="RI20" s="62">
        <v>29123.967242999999</v>
      </c>
      <c r="RJ20" s="62">
        <v>15494.699962000001</v>
      </c>
      <c r="RK20" s="62">
        <v>11254.071567999999</v>
      </c>
      <c r="RL20" s="62">
        <v>20403.527426000001</v>
      </c>
      <c r="RM20" s="62">
        <v>33669.654315</v>
      </c>
      <c r="RN20" s="62">
        <v>16378.022661999999</v>
      </c>
      <c r="RO20" s="62">
        <v>15580.576843000001</v>
      </c>
      <c r="RP20" s="62">
        <v>14141.691693000001</v>
      </c>
      <c r="RQ20" s="62">
        <v>12459.665328999999</v>
      </c>
      <c r="RR20" s="62">
        <v>27334.174079</v>
      </c>
      <c r="RS20" s="62">
        <v>21121.785484</v>
      </c>
      <c r="RT20" s="62">
        <v>33008.878489000002</v>
      </c>
      <c r="RU20" s="62">
        <v>32524.642431</v>
      </c>
      <c r="RV20" s="62">
        <v>15230.381300999999</v>
      </c>
      <c r="RW20" s="62">
        <v>12251.72438</v>
      </c>
      <c r="RX20" s="62">
        <v>23028.743766</v>
      </c>
      <c r="RY20" s="62">
        <v>33200.669945000001</v>
      </c>
      <c r="RZ20" s="62">
        <v>16193.024975</v>
      </c>
      <c r="SA20" s="62">
        <v>14005.187838</v>
      </c>
      <c r="SB20" s="62">
        <v>14746.327427</v>
      </c>
      <c r="SC20" s="62">
        <v>6993.5084129999996</v>
      </c>
      <c r="SD20" s="62">
        <v>23099.453845</v>
      </c>
      <c r="SE20" s="62">
        <v>14515.718434</v>
      </c>
      <c r="SF20" s="62">
        <v>32530.732985999999</v>
      </c>
      <c r="SG20" s="62">
        <v>34079.428499000001</v>
      </c>
      <c r="SH20" s="62">
        <v>16549.831644000002</v>
      </c>
      <c r="SI20" s="62">
        <v>21784.904517999999</v>
      </c>
      <c r="SJ20" s="62">
        <v>23741.661577999999</v>
      </c>
      <c r="SK20" s="62">
        <v>36232.439246000002</v>
      </c>
      <c r="SL20" s="62">
        <v>20124.906458000001</v>
      </c>
      <c r="SM20" s="62">
        <v>16897.914443999998</v>
      </c>
      <c r="SN20" s="62">
        <v>15511.526118</v>
      </c>
      <c r="SO20" s="62">
        <v>8260.7154809999993</v>
      </c>
      <c r="SP20" s="62">
        <v>30729.137851</v>
      </c>
      <c r="SQ20" s="62">
        <v>20722.831013999999</v>
      </c>
      <c r="SR20" s="62">
        <v>37189.960711</v>
      </c>
      <c r="SS20" s="62">
        <v>35812.884510999997</v>
      </c>
      <c r="ST20" s="62">
        <v>18305.028285</v>
      </c>
      <c r="SU20" s="62">
        <v>17911.148571999998</v>
      </c>
      <c r="SV20" s="62">
        <v>25301.493568000002</v>
      </c>
      <c r="SW20" s="62">
        <v>38011.286455000001</v>
      </c>
      <c r="SX20" s="62">
        <v>20319.970120999998</v>
      </c>
      <c r="SY20" s="62">
        <v>18744.111223</v>
      </c>
      <c r="SZ20" s="62">
        <v>17727.029213999998</v>
      </c>
      <c r="TA20" s="62">
        <v>11002.899524</v>
      </c>
      <c r="TB20" s="62">
        <v>31407.364621000001</v>
      </c>
      <c r="TC20" s="62">
        <v>24052.673716000001</v>
      </c>
      <c r="TD20" s="62">
        <v>43446.133979999999</v>
      </c>
      <c r="TE20" s="62">
        <v>35809.179391999998</v>
      </c>
      <c r="TF20" s="62">
        <v>24503.596881000001</v>
      </c>
      <c r="TG20" s="62">
        <v>34306.967879999997</v>
      </c>
      <c r="TH20" s="62">
        <v>30797.287756999998</v>
      </c>
      <c r="TI20" s="62">
        <v>46455.362716000003</v>
      </c>
      <c r="TJ20" s="62">
        <v>20322.613612000001</v>
      </c>
      <c r="TK20" s="62">
        <v>19953.096172000001</v>
      </c>
      <c r="TL20" s="62">
        <v>20823.539076000001</v>
      </c>
      <c r="TM20" s="62">
        <v>11503.955056000001</v>
      </c>
      <c r="TN20" s="62">
        <v>33963.632081000003</v>
      </c>
      <c r="TO20" s="62">
        <v>20527.657309999999</v>
      </c>
      <c r="TP20" s="62">
        <v>44048.475317999997</v>
      </c>
      <c r="TQ20" s="62">
        <v>37888.269576999999</v>
      </c>
      <c r="TR20" s="62">
        <v>24203.829226999998</v>
      </c>
      <c r="TS20" s="62">
        <v>18746.611143999999</v>
      </c>
      <c r="TT20" s="62">
        <v>30063.195367</v>
      </c>
      <c r="TU20" s="62">
        <v>49226.646509999999</v>
      </c>
      <c r="TV20" s="62">
        <v>23401.758665000001</v>
      </c>
      <c r="TW20" s="62">
        <v>22572.890502999999</v>
      </c>
      <c r="TX20" s="62">
        <v>23832.162841000001</v>
      </c>
      <c r="TY20" s="62">
        <v>12252.935308</v>
      </c>
      <c r="TZ20" s="62">
        <v>26649.432923</v>
      </c>
      <c r="UA20" s="62">
        <v>24309.624675999999</v>
      </c>
      <c r="UB20" s="62">
        <v>44505.570820000001</v>
      </c>
      <c r="UC20" s="62">
        <v>42349.701974000003</v>
      </c>
      <c r="UD20" s="62">
        <v>24283.116392</v>
      </c>
      <c r="UE20" s="62">
        <v>20416.984862000001</v>
      </c>
      <c r="UF20" s="62">
        <v>33734.256108000001</v>
      </c>
      <c r="UG20" s="62">
        <v>49801.257419000001</v>
      </c>
      <c r="UH20" s="62">
        <v>25178.091896999998</v>
      </c>
      <c r="UI20" s="62">
        <v>23588.068528</v>
      </c>
      <c r="UJ20" s="62">
        <v>25426.860008</v>
      </c>
      <c r="UK20" s="62">
        <v>21267.946522999999</v>
      </c>
      <c r="UL20" s="62">
        <v>29508.957320000001</v>
      </c>
      <c r="UM20" s="62">
        <v>24425.666957000001</v>
      </c>
      <c r="UN20" s="62">
        <v>44850.555443999998</v>
      </c>
      <c r="UO20" s="62">
        <v>46112.356093000002</v>
      </c>
      <c r="UP20" s="62">
        <v>24123.601853</v>
      </c>
      <c r="UQ20" s="62">
        <v>22247.015593</v>
      </c>
      <c r="UR20" s="62">
        <v>37850.380297999996</v>
      </c>
      <c r="US20" s="62">
        <v>49595.924861</v>
      </c>
      <c r="UT20" s="62">
        <v>27080.149010000001</v>
      </c>
      <c r="UU20" s="62">
        <v>25964.771287</v>
      </c>
      <c r="UV20" s="62">
        <v>23331.482818</v>
      </c>
      <c r="UW20" s="62">
        <v>14132.14683</v>
      </c>
      <c r="UX20" s="62">
        <v>33013.852889000002</v>
      </c>
      <c r="UY20" s="62">
        <v>23858.60914</v>
      </c>
      <c r="UZ20" s="62">
        <v>46499.942495000003</v>
      </c>
      <c r="VA20" s="62">
        <v>44939.337044</v>
      </c>
      <c r="VB20" s="62">
        <v>27972.77115</v>
      </c>
      <c r="VC20" s="62">
        <v>42793.136494999999</v>
      </c>
      <c r="VD20" s="62">
        <v>37722.733201000003</v>
      </c>
      <c r="VE20" s="62">
        <v>48068.429856000002</v>
      </c>
      <c r="VF20" s="62">
        <v>29871.006029</v>
      </c>
      <c r="VG20" s="62">
        <v>26210.05702</v>
      </c>
      <c r="VH20" s="62">
        <v>25569.277592999999</v>
      </c>
      <c r="VI20" s="62">
        <v>16015.971183</v>
      </c>
      <c r="VJ20" s="62">
        <v>33683.767179000002</v>
      </c>
      <c r="VK20" s="62">
        <v>24529.434075000001</v>
      </c>
      <c r="VL20" s="62">
        <v>54292.268459999999</v>
      </c>
      <c r="VM20" s="62">
        <v>44588.120681</v>
      </c>
      <c r="VN20" s="62">
        <v>26559.760027</v>
      </c>
      <c r="VO20" s="62">
        <v>26996.030115000001</v>
      </c>
      <c r="VP20" s="62">
        <v>36602.722783999998</v>
      </c>
      <c r="VQ20" s="62">
        <v>52914.503049999999</v>
      </c>
      <c r="VR20" s="62">
        <v>29748.366662</v>
      </c>
      <c r="VS20" s="62">
        <v>27895.036531000002</v>
      </c>
      <c r="VT20" s="62">
        <v>26620.918114</v>
      </c>
      <c r="VU20" s="62">
        <v>27063.958686999998</v>
      </c>
      <c r="VV20" s="62">
        <v>33211.908350999998</v>
      </c>
      <c r="VW20" s="62">
        <v>25846.785929000001</v>
      </c>
      <c r="VX20" s="62">
        <v>56560.449445999999</v>
      </c>
      <c r="VY20" s="62">
        <v>46452.169544999997</v>
      </c>
      <c r="VZ20" s="62">
        <v>30333.448963999999</v>
      </c>
      <c r="WA20" s="62">
        <v>27037.442069000001</v>
      </c>
      <c r="WB20" s="62">
        <v>38086.946103000002</v>
      </c>
      <c r="WC20" s="62">
        <v>60033.563862000003</v>
      </c>
      <c r="WD20" s="62">
        <v>32021.480845999999</v>
      </c>
      <c r="WE20" s="62">
        <v>28847.178983999998</v>
      </c>
      <c r="WF20" s="62">
        <v>29814.35338</v>
      </c>
      <c r="WG20" s="62">
        <v>17669.30845</v>
      </c>
      <c r="WH20" s="62">
        <v>26146.345744999999</v>
      </c>
      <c r="WI20" s="62">
        <v>29702.724542</v>
      </c>
      <c r="WJ20" s="62">
        <v>55374.639879000002</v>
      </c>
      <c r="WK20" s="62">
        <v>48566.998506000004</v>
      </c>
      <c r="WL20" s="62">
        <v>30629.797994</v>
      </c>
      <c r="WM20" s="62">
        <v>26542.844615000002</v>
      </c>
      <c r="WN20" s="62">
        <v>38753.060006</v>
      </c>
      <c r="WO20" s="62">
        <v>59479.435954</v>
      </c>
      <c r="WP20" s="62">
        <v>35312.211273000001</v>
      </c>
      <c r="WQ20" s="62">
        <v>28930.704720000002</v>
      </c>
      <c r="WR20" s="62">
        <v>32751.371101000001</v>
      </c>
      <c r="WS20" s="62">
        <v>18616.854286999998</v>
      </c>
      <c r="WT20" s="62">
        <v>29111.41707</v>
      </c>
      <c r="WU20" s="62">
        <v>32039.932670999999</v>
      </c>
      <c r="WV20" s="62">
        <v>54613.514924000003</v>
      </c>
      <c r="WW20" s="62">
        <v>56197.189906</v>
      </c>
      <c r="WX20" s="62">
        <v>28472.001350999999</v>
      </c>
      <c r="WY20" s="62">
        <v>28792.283702000001</v>
      </c>
      <c r="WZ20" s="62">
        <v>45652.355734999997</v>
      </c>
      <c r="XA20" s="62">
        <v>57157.401385999998</v>
      </c>
      <c r="XB20" s="62">
        <v>38763.586554000001</v>
      </c>
      <c r="XC20" s="62">
        <v>31962.442993000001</v>
      </c>
      <c r="XD20" s="62">
        <v>31826.916634000001</v>
      </c>
      <c r="XE20" s="62">
        <v>18358.412810999998</v>
      </c>
      <c r="XF20" s="62">
        <v>30855.360713999999</v>
      </c>
      <c r="XG20" s="62">
        <v>30183.000615000001</v>
      </c>
      <c r="XH20" s="62">
        <v>53552.921644000002</v>
      </c>
      <c r="XI20" s="62">
        <v>57221.401884999999</v>
      </c>
      <c r="XJ20" s="62">
        <v>28912.351589999998</v>
      </c>
      <c r="XK20" s="62">
        <v>31211.426602</v>
      </c>
      <c r="XL20" s="62">
        <v>44379.696352999999</v>
      </c>
      <c r="XM20" s="62">
        <v>58571.070435000001</v>
      </c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</row>
    <row r="21" spans="1:685" s="56" customFormat="1" x14ac:dyDescent="0.3">
      <c r="A21" s="15" t="s">
        <v>302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0"/>
      <c r="NU21" s="60"/>
      <c r="NV21" s="60"/>
      <c r="NW21" s="60"/>
      <c r="NX21" s="60"/>
      <c r="NY21" s="60"/>
      <c r="NZ21" s="60"/>
      <c r="OA21" s="60"/>
      <c r="OB21" s="60"/>
      <c r="OC21" s="60"/>
      <c r="OD21" s="60"/>
      <c r="OE21" s="60"/>
      <c r="OF21" s="60"/>
      <c r="OG21" s="60"/>
      <c r="OH21" s="60"/>
      <c r="OI21" s="60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0"/>
      <c r="OW21" s="60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0"/>
      <c r="PK21" s="60"/>
      <c r="PL21" s="60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0"/>
      <c r="PZ21" s="60"/>
      <c r="QA21" s="60"/>
      <c r="QB21" s="60"/>
      <c r="QC21" s="60"/>
      <c r="QD21" s="60"/>
      <c r="QE21" s="60"/>
      <c r="QF21" s="60"/>
      <c r="QG21" s="60"/>
      <c r="QH21" s="60"/>
      <c r="QI21" s="60"/>
      <c r="QJ21" s="60"/>
      <c r="QK21" s="60"/>
      <c r="QL21" s="60"/>
      <c r="QM21" s="60"/>
      <c r="QN21" s="60"/>
      <c r="QO21" s="60"/>
      <c r="QP21" s="60"/>
      <c r="QQ21" s="60"/>
      <c r="QR21" s="60"/>
      <c r="QS21" s="60"/>
      <c r="QT21" s="60"/>
      <c r="QU21" s="60"/>
      <c r="QV21" s="60"/>
      <c r="QW21" s="60"/>
      <c r="QX21" s="60"/>
      <c r="QY21" s="60"/>
      <c r="QZ21" s="60"/>
      <c r="RA21" s="60"/>
      <c r="RB21" s="60"/>
      <c r="RC21" s="60"/>
      <c r="RD21" s="60"/>
      <c r="RE21" s="60"/>
      <c r="RF21" s="60"/>
      <c r="RG21" s="60"/>
      <c r="RH21" s="60"/>
      <c r="RI21" s="60"/>
      <c r="RJ21" s="60"/>
      <c r="RK21" s="60"/>
      <c r="RL21" s="60"/>
      <c r="RM21" s="60"/>
      <c r="RN21" s="60"/>
      <c r="RO21" s="60"/>
      <c r="RP21" s="60"/>
      <c r="RQ21" s="60"/>
      <c r="RR21" s="60"/>
      <c r="RS21" s="60"/>
      <c r="RT21" s="60"/>
      <c r="RU21" s="60"/>
      <c r="RV21" s="60"/>
      <c r="RW21" s="60"/>
      <c r="RX21" s="60"/>
      <c r="RY21" s="60"/>
      <c r="RZ21" s="60"/>
      <c r="SA21" s="60"/>
      <c r="SB21" s="60"/>
      <c r="SC21" s="60"/>
      <c r="SD21" s="60"/>
      <c r="SE21" s="60"/>
      <c r="SF21" s="60"/>
      <c r="SG21" s="60"/>
      <c r="SH21" s="60"/>
      <c r="SI21" s="60"/>
      <c r="SJ21" s="60"/>
      <c r="SK21" s="60"/>
      <c r="SL21" s="60"/>
      <c r="SM21" s="60"/>
      <c r="SN21" s="60"/>
      <c r="SO21" s="60"/>
      <c r="SP21" s="60"/>
      <c r="SQ21" s="60"/>
      <c r="SR21" s="60"/>
      <c r="SS21" s="60"/>
      <c r="ST21" s="60"/>
      <c r="SU21" s="60"/>
      <c r="SV21" s="60"/>
      <c r="SW21" s="60"/>
      <c r="SX21" s="60"/>
      <c r="SY21" s="60"/>
      <c r="SZ21" s="60"/>
      <c r="TA21" s="60"/>
      <c r="TB21" s="60"/>
      <c r="TC21" s="60"/>
      <c r="TD21" s="60"/>
      <c r="TE21" s="60"/>
      <c r="TF21" s="60"/>
      <c r="TG21" s="60"/>
      <c r="TH21" s="60"/>
      <c r="TI21" s="60"/>
      <c r="TJ21" s="60"/>
      <c r="TK21" s="60"/>
      <c r="TL21" s="60"/>
      <c r="TM21" s="60"/>
      <c r="TN21" s="60"/>
      <c r="TO21" s="60"/>
      <c r="TP21" s="60"/>
      <c r="TQ21" s="60"/>
      <c r="TR21" s="60"/>
      <c r="TS21" s="60"/>
      <c r="TT21" s="60"/>
      <c r="TU21" s="60"/>
      <c r="TV21" s="60"/>
      <c r="TW21" s="60"/>
      <c r="TX21" s="60"/>
      <c r="TY21" s="60"/>
      <c r="TZ21" s="60"/>
      <c r="UA21" s="60"/>
      <c r="UB21" s="60"/>
      <c r="UC21" s="60"/>
      <c r="UD21" s="60"/>
      <c r="UE21" s="60"/>
      <c r="UF21" s="60"/>
      <c r="UG21" s="60"/>
      <c r="UH21" s="60"/>
      <c r="UI21" s="60"/>
      <c r="UJ21" s="60"/>
      <c r="UK21" s="60"/>
      <c r="UL21" s="60"/>
      <c r="UM21" s="60"/>
      <c r="UN21" s="60"/>
      <c r="UO21" s="60"/>
      <c r="UP21" s="60"/>
      <c r="UQ21" s="60"/>
      <c r="UR21" s="60"/>
      <c r="US21" s="60"/>
      <c r="UT21" s="60"/>
      <c r="UU21" s="60"/>
      <c r="UV21" s="60"/>
      <c r="UW21" s="60"/>
      <c r="UX21" s="60"/>
      <c r="UY21" s="60"/>
      <c r="UZ21" s="60"/>
      <c r="VA21" s="60"/>
      <c r="VB21" s="60"/>
      <c r="VC21" s="60"/>
      <c r="VD21" s="60"/>
      <c r="VE21" s="60"/>
      <c r="VF21" s="60"/>
      <c r="VG21" s="60"/>
      <c r="VH21" s="60"/>
      <c r="VI21" s="60"/>
      <c r="VJ21" s="60"/>
      <c r="VK21" s="60"/>
      <c r="VL21" s="60"/>
      <c r="VM21" s="60"/>
      <c r="VN21" s="60"/>
      <c r="VO21" s="60"/>
      <c r="VP21" s="60"/>
      <c r="VQ21" s="60"/>
      <c r="VR21" s="60"/>
      <c r="VS21" s="60"/>
      <c r="VT21" s="60"/>
      <c r="VU21" s="60"/>
      <c r="VV21" s="60"/>
      <c r="VW21" s="60"/>
      <c r="VX21" s="60"/>
      <c r="VY21" s="60"/>
      <c r="VZ21" s="60"/>
      <c r="WA21" s="60"/>
      <c r="WB21" s="60"/>
      <c r="WC21" s="60"/>
      <c r="WD21" s="60"/>
      <c r="WE21" s="60"/>
      <c r="WF21" s="60"/>
      <c r="WG21" s="60"/>
      <c r="WH21" s="60"/>
      <c r="WI21" s="60"/>
      <c r="WJ21" s="60"/>
      <c r="WK21" s="60"/>
      <c r="WL21" s="60"/>
      <c r="WM21" s="60"/>
      <c r="WN21" s="60"/>
      <c r="WO21" s="60"/>
      <c r="WP21" s="60"/>
      <c r="WQ21" s="60"/>
      <c r="WR21" s="60"/>
      <c r="WS21" s="60"/>
      <c r="WT21" s="60"/>
      <c r="WU21" s="60"/>
      <c r="WV21" s="60"/>
      <c r="WW21" s="60"/>
      <c r="WX21" s="60"/>
      <c r="WY21" s="60"/>
      <c r="WZ21" s="60"/>
      <c r="XA21" s="60"/>
      <c r="XB21" s="60"/>
      <c r="XC21" s="60"/>
      <c r="XD21" s="60"/>
      <c r="XE21" s="60"/>
      <c r="XF21" s="60"/>
      <c r="XG21" s="60"/>
      <c r="XH21" s="60"/>
      <c r="XI21" s="60"/>
      <c r="XJ21" s="60"/>
      <c r="XK21" s="60"/>
      <c r="XL21" s="60"/>
      <c r="XM21" s="60"/>
      <c r="XN21" s="60"/>
      <c r="XO21" s="60"/>
      <c r="XP21" s="60"/>
      <c r="XQ21" s="60"/>
      <c r="XR21" s="60"/>
      <c r="XS21" s="60"/>
      <c r="XT21" s="60"/>
      <c r="XU21" s="60"/>
      <c r="XV21" s="60"/>
      <c r="XW21" s="60"/>
      <c r="XX21" s="60"/>
      <c r="XY21" s="60"/>
      <c r="XZ21" s="60"/>
      <c r="YA21" s="60"/>
      <c r="YB21" s="60"/>
      <c r="YC21" s="60"/>
      <c r="YD21" s="60"/>
      <c r="YE21" s="60"/>
      <c r="YF21" s="60"/>
      <c r="YG21" s="60"/>
      <c r="YH21" s="60"/>
      <c r="YI21" s="60"/>
      <c r="YJ21" s="60"/>
      <c r="YK21" s="60"/>
      <c r="YL21" s="60"/>
      <c r="YM21" s="60"/>
      <c r="YN21" s="60"/>
      <c r="YO21" s="60"/>
      <c r="YP21" s="60"/>
      <c r="YQ21" s="60"/>
      <c r="YR21" s="60"/>
      <c r="YS21" s="60"/>
      <c r="YT21" s="60"/>
      <c r="YU21" s="60"/>
      <c r="YV21" s="60"/>
      <c r="YW21" s="60"/>
      <c r="YX21" s="60"/>
      <c r="YY21" s="60"/>
      <c r="YZ21" s="60"/>
      <c r="ZA21" s="60"/>
      <c r="ZB21" s="60"/>
      <c r="ZC21" s="60"/>
      <c r="ZD21" s="60"/>
      <c r="ZE21" s="60"/>
      <c r="ZF21" s="60"/>
      <c r="ZG21" s="60"/>
      <c r="ZH21" s="60"/>
      <c r="ZI21" s="60"/>
    </row>
    <row r="22" spans="1:685" s="56" customFormat="1" x14ac:dyDescent="0.3">
      <c r="A22" s="27" t="s">
        <v>301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  <c r="NT22" s="60"/>
      <c r="NU22" s="60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</row>
    <row r="23" spans="1:685" s="56" customFormat="1" x14ac:dyDescent="0.3">
      <c r="A23" s="65" t="s">
        <v>321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>
        <v>8838.3950679999998</v>
      </c>
      <c r="AM23" s="62">
        <v>7662.3179769999997</v>
      </c>
      <c r="AN23" s="62">
        <v>8543.5362359999999</v>
      </c>
      <c r="AO23" s="62">
        <v>10640.333035</v>
      </c>
      <c r="AP23" s="62">
        <v>6753.8146980000001</v>
      </c>
      <c r="AQ23" s="62">
        <v>6904.0458099999996</v>
      </c>
      <c r="AR23" s="62">
        <v>5280.7411460000003</v>
      </c>
      <c r="AS23" s="62">
        <v>5979.4512320000003</v>
      </c>
      <c r="AT23" s="62">
        <v>6609.8843139999999</v>
      </c>
      <c r="AU23" s="62">
        <v>7904.8494220000002</v>
      </c>
      <c r="AV23" s="62">
        <v>4878.5759680000001</v>
      </c>
      <c r="AW23" s="62">
        <v>1540.3959159999999</v>
      </c>
      <c r="AX23" s="62">
        <v>7474.0285240000003</v>
      </c>
      <c r="AY23" s="62">
        <v>6707.541843</v>
      </c>
      <c r="AZ23" s="62">
        <v>8638.9208749999998</v>
      </c>
      <c r="BA23" s="62">
        <v>12677.337238</v>
      </c>
      <c r="BB23" s="62">
        <v>8159.1677490000002</v>
      </c>
      <c r="BC23" s="62">
        <v>5094.6581500000002</v>
      </c>
      <c r="BD23" s="62">
        <v>5495.2548210000004</v>
      </c>
      <c r="BE23" s="62">
        <v>5914.4311399999997</v>
      </c>
      <c r="BF23" s="62">
        <v>6200.3155079999997</v>
      </c>
      <c r="BG23" s="62">
        <v>377.29121700000002</v>
      </c>
      <c r="BH23" s="62">
        <v>5272.0065949999998</v>
      </c>
      <c r="BI23" s="62">
        <v>1618.995095</v>
      </c>
      <c r="BJ23" s="62">
        <v>7940.8343850000001</v>
      </c>
      <c r="BK23" s="62">
        <v>6326.5857500000002</v>
      </c>
      <c r="BL23" s="62">
        <v>10025.189955</v>
      </c>
      <c r="BM23" s="62">
        <v>12963.477625</v>
      </c>
      <c r="BN23" s="62">
        <v>10207.938652999999</v>
      </c>
      <c r="BO23" s="62">
        <v>7953.701935</v>
      </c>
      <c r="BP23" s="62">
        <v>5552.9823710000001</v>
      </c>
      <c r="BQ23" s="62">
        <v>5458.9495779999997</v>
      </c>
      <c r="BR23" s="62">
        <v>7103.2077719999997</v>
      </c>
      <c r="BS23" s="62">
        <v>8849.6491239999996</v>
      </c>
      <c r="BT23" s="62">
        <v>5069.2308929999999</v>
      </c>
      <c r="BU23" s="62">
        <v>1622.352255</v>
      </c>
      <c r="BV23" s="62">
        <v>7177.1916549999996</v>
      </c>
      <c r="BW23" s="62">
        <v>6482.4928479999999</v>
      </c>
      <c r="BX23" s="62">
        <v>9467.2662369999998</v>
      </c>
      <c r="BY23" s="62">
        <v>12439.112875999999</v>
      </c>
      <c r="BZ23" s="62">
        <v>5374.8500679999997</v>
      </c>
      <c r="CA23" s="62">
        <v>7430.9817579999999</v>
      </c>
      <c r="CB23" s="62">
        <v>4731.368982</v>
      </c>
      <c r="CC23" s="62">
        <v>5154.264674</v>
      </c>
      <c r="CD23" s="62">
        <v>7901.6254600000002</v>
      </c>
      <c r="CE23" s="62">
        <v>8327.2757519999996</v>
      </c>
      <c r="CF23" s="62">
        <v>5108.7056060000004</v>
      </c>
      <c r="CG23" s="62">
        <v>1364.067773</v>
      </c>
      <c r="CH23" s="62">
        <v>5341.687621</v>
      </c>
      <c r="CI23" s="62">
        <v>5518.3117130000001</v>
      </c>
      <c r="CJ23" s="62">
        <v>8624.0549530000008</v>
      </c>
      <c r="CK23" s="62">
        <v>11249.4936</v>
      </c>
      <c r="CL23" s="62">
        <v>4764.7843640000001</v>
      </c>
      <c r="CM23" s="62">
        <v>3551.0691550000001</v>
      </c>
      <c r="CN23" s="62">
        <v>3317.4372509999998</v>
      </c>
      <c r="CO23" s="62">
        <v>4865.7001229999996</v>
      </c>
      <c r="CP23" s="62">
        <v>7088.7809820000002</v>
      </c>
      <c r="CQ23" s="62">
        <v>3882.475312</v>
      </c>
      <c r="CR23" s="62">
        <v>4565.4670319999996</v>
      </c>
      <c r="CS23" s="62">
        <v>1197.6468829999999</v>
      </c>
      <c r="CT23" s="62">
        <v>5800.744428</v>
      </c>
      <c r="CU23" s="62">
        <v>4891.7134969999997</v>
      </c>
      <c r="CV23" s="62">
        <v>8064.5734830000001</v>
      </c>
      <c r="CW23" s="62">
        <v>10403.15936</v>
      </c>
      <c r="CX23" s="62">
        <v>8201.7570629999991</v>
      </c>
      <c r="CY23" s="62">
        <v>6303.6460550000002</v>
      </c>
      <c r="CZ23" s="62">
        <v>3182.9390840000001</v>
      </c>
      <c r="DA23" s="62">
        <v>4509.4002909999999</v>
      </c>
      <c r="DB23" s="62">
        <v>3785.80735</v>
      </c>
      <c r="DC23" s="62">
        <v>552.39010800000005</v>
      </c>
      <c r="DD23" s="62">
        <v>3228.1213299999999</v>
      </c>
      <c r="DE23" s="62">
        <v>796.22713599999997</v>
      </c>
      <c r="DF23" s="62">
        <v>5761.4625079999996</v>
      </c>
      <c r="DG23" s="62">
        <v>4890.2771389999998</v>
      </c>
      <c r="DH23" s="62">
        <v>6252.9298349999999</v>
      </c>
      <c r="DI23" s="62">
        <v>11780.223287999999</v>
      </c>
      <c r="DJ23" s="62">
        <v>9904.920145</v>
      </c>
      <c r="DK23" s="62">
        <v>5431.9403220000004</v>
      </c>
      <c r="DL23" s="62">
        <v>3092.378968</v>
      </c>
      <c r="DM23" s="62">
        <v>3416.2162619999999</v>
      </c>
      <c r="DN23" s="62">
        <v>5845.2548450000004</v>
      </c>
      <c r="DO23" s="62">
        <v>7658.3257270000004</v>
      </c>
      <c r="DP23" s="62">
        <v>3646.101772</v>
      </c>
      <c r="DQ23" s="62">
        <v>966.89921000000004</v>
      </c>
      <c r="DR23" s="62">
        <v>5554.069888</v>
      </c>
      <c r="DS23" s="62">
        <v>4425.3640299999997</v>
      </c>
      <c r="DT23" s="62">
        <v>6437.1623209999998</v>
      </c>
      <c r="DU23" s="62">
        <v>5647.2975399999996</v>
      </c>
      <c r="DV23" s="62">
        <v>5542.5305500000004</v>
      </c>
      <c r="DW23" s="62">
        <v>3439.4518910000002</v>
      </c>
      <c r="DX23" s="62">
        <v>2691.6905179999999</v>
      </c>
      <c r="DY23" s="62">
        <v>3285.8431399999999</v>
      </c>
      <c r="DZ23" s="62">
        <v>4985.4209860000001</v>
      </c>
      <c r="EA23" s="62">
        <v>6810.0427250000002</v>
      </c>
      <c r="EB23" s="62">
        <v>2940.3461980000002</v>
      </c>
      <c r="EC23" s="62">
        <v>822.61568299999999</v>
      </c>
      <c r="ED23" s="62">
        <v>4439.7889169999999</v>
      </c>
      <c r="EE23" s="62">
        <v>3986.8711859999999</v>
      </c>
      <c r="EF23" s="62">
        <v>6596.6420019999996</v>
      </c>
      <c r="EG23" s="62">
        <v>9306.7698970000001</v>
      </c>
      <c r="EH23" s="62">
        <v>8089.7462990000004</v>
      </c>
      <c r="EI23" s="62">
        <v>5437.502176</v>
      </c>
      <c r="EJ23" s="62">
        <v>2461.964939</v>
      </c>
      <c r="EK23" s="62">
        <v>2827.8937609999998</v>
      </c>
      <c r="EL23" s="62">
        <v>4603.0661170000003</v>
      </c>
      <c r="EM23" s="62">
        <v>2929.912335</v>
      </c>
      <c r="EN23" s="62">
        <v>2645.3598459999998</v>
      </c>
      <c r="EO23" s="62">
        <v>684.19376999999997</v>
      </c>
      <c r="EP23" s="62">
        <v>3874.6906090000002</v>
      </c>
      <c r="EQ23" s="62">
        <v>3394.1407199999999</v>
      </c>
      <c r="ER23" s="62">
        <v>5742.1161099999999</v>
      </c>
      <c r="ES23" s="62">
        <v>8457.6056399999998</v>
      </c>
      <c r="ET23" s="62">
        <v>4193.2159780000002</v>
      </c>
      <c r="EU23" s="62">
        <v>2931.4637870000001</v>
      </c>
      <c r="EV23" s="62">
        <v>2038.7101439999999</v>
      </c>
      <c r="EW23" s="62">
        <v>3108.375974</v>
      </c>
      <c r="EX23" s="62">
        <v>4167.3890359999996</v>
      </c>
      <c r="EY23" s="62">
        <v>4756.4924289999999</v>
      </c>
      <c r="EZ23" s="62">
        <v>2202.9952010000002</v>
      </c>
      <c r="FA23" s="62">
        <v>710.53899999999999</v>
      </c>
      <c r="FB23" s="62">
        <v>3698.4060629999999</v>
      </c>
      <c r="FC23" s="62">
        <v>3436.1047960000001</v>
      </c>
      <c r="FD23" s="62">
        <v>6008.0926509999999</v>
      </c>
      <c r="FE23" s="62">
        <v>7702.1426460000002</v>
      </c>
      <c r="FF23" s="62">
        <v>4397.6595239999997</v>
      </c>
      <c r="FG23" s="62">
        <v>3206.7981319999999</v>
      </c>
      <c r="FH23" s="62">
        <v>1774.2924840000001</v>
      </c>
      <c r="FI23" s="62">
        <v>2825.427259</v>
      </c>
      <c r="FJ23" s="62">
        <v>3564.1634060000001</v>
      </c>
      <c r="FK23" s="62">
        <v>362.61075599999998</v>
      </c>
      <c r="FL23" s="62">
        <v>1785.5918360000001</v>
      </c>
      <c r="FM23" s="62">
        <v>626.46314700000005</v>
      </c>
      <c r="FN23" s="62">
        <v>3583.2401220000002</v>
      </c>
      <c r="FO23" s="62">
        <v>3214.7792030000001</v>
      </c>
      <c r="FP23" s="62">
        <v>4616.766662</v>
      </c>
      <c r="FQ23" s="62">
        <v>7631.0958179999998</v>
      </c>
      <c r="FR23" s="62">
        <v>3293.7508210000001</v>
      </c>
      <c r="FS23" s="62">
        <v>3744.4170170000002</v>
      </c>
      <c r="FT23" s="62">
        <v>1505.204101</v>
      </c>
      <c r="FU23" s="62">
        <v>2108.5107370000001</v>
      </c>
      <c r="FV23" s="62">
        <v>3936.9362259999998</v>
      </c>
      <c r="FW23" s="62">
        <v>4796.0505519999997</v>
      </c>
      <c r="FX23" s="62">
        <v>1848.2324120000001</v>
      </c>
      <c r="FY23" s="62">
        <v>396.69737099999998</v>
      </c>
      <c r="FZ23" s="62">
        <v>2769.9137289999999</v>
      </c>
      <c r="GA23" s="62">
        <v>2339.7221319999999</v>
      </c>
      <c r="GB23" s="62">
        <v>3974.5885539999999</v>
      </c>
      <c r="GC23" s="62">
        <v>6795.3642330000002</v>
      </c>
      <c r="GD23" s="62">
        <v>5982.6143679999996</v>
      </c>
      <c r="GE23" s="62">
        <v>3630.9445420000002</v>
      </c>
      <c r="GF23" s="62">
        <v>1158.7143699999999</v>
      </c>
      <c r="GG23" s="62">
        <v>1786.5988629999999</v>
      </c>
      <c r="GH23" s="62">
        <v>3371.116145</v>
      </c>
      <c r="GI23" s="62">
        <v>4257.105896</v>
      </c>
      <c r="GJ23" s="62">
        <v>1724.70209</v>
      </c>
      <c r="GK23" s="62">
        <v>588.77487900000006</v>
      </c>
      <c r="GL23" s="62">
        <v>2936.194332</v>
      </c>
      <c r="GM23" s="62">
        <v>2602.9138389999998</v>
      </c>
      <c r="GN23" s="62">
        <v>3794.8449649999998</v>
      </c>
      <c r="GO23" s="62">
        <v>3438.447349</v>
      </c>
      <c r="GP23" s="62">
        <v>6079.5349059999999</v>
      </c>
      <c r="GQ23" s="62">
        <v>3663.1467339999999</v>
      </c>
      <c r="GR23" s="62">
        <v>957.58617000000004</v>
      </c>
      <c r="GS23" s="62">
        <v>1515.4669779999999</v>
      </c>
      <c r="GT23" s="62">
        <v>4561.359238</v>
      </c>
      <c r="GU23" s="62">
        <v>4358.3508739999997</v>
      </c>
      <c r="GV23" s="62">
        <v>1546.376493</v>
      </c>
      <c r="GW23" s="62">
        <v>640.16599299999996</v>
      </c>
      <c r="GX23" s="62">
        <v>2279.4795119999999</v>
      </c>
      <c r="GY23" s="62">
        <v>2065.9537059999998</v>
      </c>
      <c r="GZ23" s="62">
        <v>3915.4296730000001</v>
      </c>
      <c r="HA23" s="62">
        <v>7106.8120730000001</v>
      </c>
      <c r="HB23" s="62">
        <v>5265.2148569999999</v>
      </c>
      <c r="HC23" s="62">
        <v>3107.6479220000001</v>
      </c>
      <c r="HD23" s="62">
        <v>835.15410899999995</v>
      </c>
      <c r="HE23" s="62">
        <v>1471.3378009999999</v>
      </c>
      <c r="HF23" s="62">
        <v>1910.8332989999999</v>
      </c>
      <c r="HG23" s="62">
        <v>222.65871200000001</v>
      </c>
      <c r="HH23" s="62">
        <v>1041.153973</v>
      </c>
      <c r="HI23" s="62">
        <v>543.58199400000001</v>
      </c>
      <c r="HJ23" s="62">
        <v>2183.70559</v>
      </c>
      <c r="HK23" s="62">
        <v>1977.6813099999999</v>
      </c>
      <c r="HL23" s="62">
        <v>3247.3982810000002</v>
      </c>
      <c r="HM23" s="62">
        <v>5733.0038169999998</v>
      </c>
      <c r="HN23" s="62">
        <v>5495.3689700000004</v>
      </c>
      <c r="HO23" s="62">
        <v>3159.0296750000002</v>
      </c>
      <c r="HP23" s="62">
        <v>814.32718799999998</v>
      </c>
      <c r="HQ23" s="62">
        <v>1536.072353</v>
      </c>
      <c r="HR23" s="62">
        <v>3112.6266949999999</v>
      </c>
      <c r="HS23" s="62">
        <v>3764.5083500000001</v>
      </c>
      <c r="HT23" s="62">
        <v>1381.7334499999999</v>
      </c>
      <c r="HU23" s="62">
        <v>396.238069</v>
      </c>
      <c r="HV23" s="62">
        <v>2081.3645759999999</v>
      </c>
      <c r="HW23" s="62">
        <v>2099.0199280000002</v>
      </c>
      <c r="HX23" s="62">
        <v>4069.3814360000001</v>
      </c>
      <c r="HY23" s="62">
        <v>2927.1602469999998</v>
      </c>
      <c r="HZ23" s="62">
        <v>4818.454009</v>
      </c>
      <c r="IA23" s="62">
        <v>2574.411693</v>
      </c>
      <c r="IB23" s="62">
        <v>676.85886600000003</v>
      </c>
      <c r="IC23" s="62">
        <v>1349.8740600000001</v>
      </c>
      <c r="ID23" s="62">
        <v>3119.9956179999999</v>
      </c>
      <c r="IE23" s="62">
        <v>3513.842251</v>
      </c>
      <c r="IF23" s="62">
        <v>1528.3576169999999</v>
      </c>
      <c r="IG23" s="62">
        <v>339.93528800000001</v>
      </c>
      <c r="IH23" s="62">
        <v>1816.733688</v>
      </c>
      <c r="II23" s="62">
        <v>1598.040328</v>
      </c>
      <c r="IJ23" s="62">
        <v>3354.0605529999998</v>
      </c>
      <c r="IK23" s="62">
        <v>5664.9016890000003</v>
      </c>
      <c r="IL23" s="62">
        <v>6366.5991469999999</v>
      </c>
      <c r="IM23" s="62">
        <v>2800.0491910000001</v>
      </c>
      <c r="IN23" s="62">
        <v>543.43701099999998</v>
      </c>
      <c r="IO23" s="62">
        <v>1128.8703459999999</v>
      </c>
      <c r="IP23" s="62">
        <v>2650.6411899999998</v>
      </c>
      <c r="IQ23" s="62">
        <v>4187.092987</v>
      </c>
      <c r="IR23" s="62">
        <v>1434.240495</v>
      </c>
      <c r="IS23" s="62">
        <v>400.92835400000001</v>
      </c>
      <c r="IT23" s="62">
        <v>1801.884585</v>
      </c>
      <c r="IU23" s="62">
        <v>1956.586789</v>
      </c>
      <c r="IV23" s="62">
        <v>3384.9909779999998</v>
      </c>
      <c r="IW23" s="62">
        <v>6051.480474</v>
      </c>
      <c r="IX23" s="62">
        <v>6352.8567240000002</v>
      </c>
      <c r="IY23" s="62">
        <v>2419.1605850000001</v>
      </c>
      <c r="IZ23" s="62">
        <v>467.59334899999999</v>
      </c>
      <c r="JA23" s="62">
        <v>699.27351099999998</v>
      </c>
      <c r="JB23" s="62">
        <v>3214.9326080000001</v>
      </c>
      <c r="JC23" s="62">
        <v>3550.0419419999998</v>
      </c>
      <c r="JD23" s="62">
        <v>1350.6604219999999</v>
      </c>
      <c r="JE23" s="62">
        <v>452.86745200000001</v>
      </c>
      <c r="JF23" s="62">
        <v>1647.8190119999999</v>
      </c>
      <c r="JG23" s="62">
        <v>1450.377782</v>
      </c>
      <c r="JH23" s="62">
        <v>3074.3840949999999</v>
      </c>
      <c r="JI23" s="62">
        <v>4750.5575900000003</v>
      </c>
      <c r="JJ23" s="62">
        <v>6852.8379459999996</v>
      </c>
      <c r="JK23" s="62">
        <v>2684.8986909999999</v>
      </c>
      <c r="JL23" s="62">
        <v>602.72738400000003</v>
      </c>
      <c r="JM23" s="62">
        <v>798.56206299999997</v>
      </c>
      <c r="JN23" s="62">
        <v>2409.1159680000001</v>
      </c>
      <c r="JO23" s="62">
        <v>3403.0554969999998</v>
      </c>
      <c r="JP23" s="62">
        <v>1215.1737209999999</v>
      </c>
      <c r="JQ23" s="62">
        <v>402.20806800000003</v>
      </c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  <c r="OH23" s="62">
        <v>5539.2160439999998</v>
      </c>
      <c r="OI23" s="62">
        <v>4180.5839539999997</v>
      </c>
      <c r="OJ23" s="62">
        <v>3596.0867039999998</v>
      </c>
      <c r="OK23" s="62">
        <v>7398.8668079999998</v>
      </c>
      <c r="OL23" s="62">
        <v>1089.1134689999999</v>
      </c>
      <c r="OM23" s="62">
        <v>2709.4413119999999</v>
      </c>
      <c r="ON23" s="62">
        <v>395.87629900000002</v>
      </c>
      <c r="OO23" s="62">
        <v>544.38564099999996</v>
      </c>
      <c r="OP23" s="62">
        <v>3340.6689200000001</v>
      </c>
      <c r="OQ23" s="62">
        <v>2818.060837</v>
      </c>
      <c r="OR23" s="62">
        <v>909.46953299999996</v>
      </c>
      <c r="OS23" s="62">
        <v>173.10025999999999</v>
      </c>
      <c r="OT23" s="62">
        <v>6315.1064340000003</v>
      </c>
      <c r="OU23" s="62">
        <v>6196.82402</v>
      </c>
      <c r="OV23" s="62">
        <v>4802.0979230000003</v>
      </c>
      <c r="OW23" s="62">
        <v>8745.7342649999991</v>
      </c>
      <c r="OX23" s="62">
        <v>1191.0321610000001</v>
      </c>
      <c r="OY23" s="62">
        <v>1596.0801710000001</v>
      </c>
      <c r="OZ23" s="62">
        <v>486.492861</v>
      </c>
      <c r="PA23" s="62">
        <v>508.25465600000001</v>
      </c>
      <c r="PB23" s="62">
        <v>3951.146518</v>
      </c>
      <c r="PC23" s="62">
        <v>124.805589</v>
      </c>
      <c r="PD23" s="62">
        <v>1351.49242</v>
      </c>
      <c r="PE23" s="62">
        <v>338.45533799999998</v>
      </c>
      <c r="PF23" s="62">
        <v>7164.0437480000001</v>
      </c>
      <c r="PG23" s="62">
        <v>7437.0086659999997</v>
      </c>
      <c r="PH23" s="62">
        <v>5683.6757859999998</v>
      </c>
      <c r="PI23" s="62">
        <v>9824.8575199999996</v>
      </c>
      <c r="PJ23" s="62">
        <v>4068.6534579999998</v>
      </c>
      <c r="PK23" s="62">
        <v>3654.3680020000002</v>
      </c>
      <c r="PL23" s="62">
        <v>804.75314300000002</v>
      </c>
      <c r="PM23" s="62">
        <v>734.31288600000005</v>
      </c>
      <c r="PN23" s="62">
        <v>5075.409979</v>
      </c>
      <c r="PO23" s="62">
        <v>3530.8268680000001</v>
      </c>
      <c r="PP23" s="62">
        <v>1753.342087</v>
      </c>
      <c r="PQ23" s="62">
        <v>619.74705900000004</v>
      </c>
      <c r="PR23" s="62">
        <v>6674.156035</v>
      </c>
      <c r="PS23" s="62">
        <v>6524.3755780000001</v>
      </c>
      <c r="PT23" s="62">
        <v>5390.4043970000002</v>
      </c>
      <c r="PU23" s="62">
        <v>8878.8755949999995</v>
      </c>
      <c r="PV23" s="62">
        <v>1213.480599</v>
      </c>
      <c r="PW23" s="62">
        <v>3409.4725800000001</v>
      </c>
      <c r="PX23" s="62">
        <v>691.86492899999996</v>
      </c>
      <c r="PY23" s="62">
        <v>659.57376699999998</v>
      </c>
      <c r="PZ23" s="62">
        <v>4545.9468280000001</v>
      </c>
      <c r="QA23" s="62">
        <v>3452.3590300000001</v>
      </c>
      <c r="QB23" s="62">
        <v>1374.1386930000001</v>
      </c>
      <c r="QC23" s="62">
        <v>420.90758</v>
      </c>
      <c r="QD23" s="62">
        <v>5587.0714760000001</v>
      </c>
      <c r="QE23" s="62">
        <v>5780.8463739999997</v>
      </c>
      <c r="QF23" s="62">
        <v>4457.1898689999998</v>
      </c>
      <c r="QG23" s="62">
        <v>8515.8503880000007</v>
      </c>
      <c r="QH23" s="62">
        <v>279.70245199999999</v>
      </c>
      <c r="QI23" s="62">
        <v>1240.826147</v>
      </c>
      <c r="QJ23" s="62">
        <v>373.03517900000003</v>
      </c>
      <c r="QK23" s="62">
        <v>510.95098200000001</v>
      </c>
      <c r="QL23" s="62">
        <v>3956.1470650000001</v>
      </c>
      <c r="QM23" s="62">
        <v>1168.6094579999999</v>
      </c>
      <c r="QN23" s="62">
        <v>1238.6269030000001</v>
      </c>
      <c r="QO23" s="62">
        <v>304.695401</v>
      </c>
      <c r="QP23" s="62">
        <v>4855.2076699999998</v>
      </c>
      <c r="QQ23" s="62">
        <v>5428.8551699999998</v>
      </c>
      <c r="QR23" s="62">
        <v>4431.6843079999999</v>
      </c>
      <c r="QS23" s="62">
        <v>9016.2937889999994</v>
      </c>
      <c r="QT23" s="62">
        <v>3161.0942490000002</v>
      </c>
      <c r="QU23" s="62">
        <v>2828.8929010000002</v>
      </c>
      <c r="QV23" s="62">
        <v>417.67006300000003</v>
      </c>
      <c r="QW23" s="62">
        <v>522.93491100000006</v>
      </c>
      <c r="QX23" s="62">
        <v>2572.2597329999999</v>
      </c>
      <c r="QY23" s="62">
        <v>108.076376</v>
      </c>
      <c r="QZ23" s="62">
        <v>1066.7506040000001</v>
      </c>
      <c r="RA23" s="62">
        <v>267.81978900000001</v>
      </c>
      <c r="RB23" s="62">
        <v>4455.9664270000003</v>
      </c>
      <c r="RC23" s="62">
        <v>4806.2144310000003</v>
      </c>
      <c r="RD23" s="62">
        <v>4487.175099</v>
      </c>
      <c r="RE23" s="62">
        <v>8504.3941890000006</v>
      </c>
      <c r="RF23" s="62">
        <v>2815.359649</v>
      </c>
      <c r="RG23" s="62">
        <v>3000.0553100000002</v>
      </c>
      <c r="RH23" s="62">
        <v>388.40811400000001</v>
      </c>
      <c r="RI23" s="62">
        <v>357.27147400000001</v>
      </c>
      <c r="RJ23" s="62">
        <v>3600.1127799999999</v>
      </c>
      <c r="RK23" s="62">
        <v>2801.8251380000002</v>
      </c>
      <c r="RL23" s="62">
        <v>1251.1041290000001</v>
      </c>
      <c r="RM23" s="62">
        <v>391.336096</v>
      </c>
      <c r="RN23" s="62">
        <v>3569.5814489999998</v>
      </c>
      <c r="RO23" s="62">
        <v>3828.8866119999998</v>
      </c>
      <c r="RP23" s="62">
        <v>4656.9012240000002</v>
      </c>
      <c r="RQ23" s="62">
        <v>3722.9914920000001</v>
      </c>
      <c r="RR23" s="62">
        <v>1018.311676</v>
      </c>
      <c r="RS23" s="62">
        <v>1104.3032519999999</v>
      </c>
      <c r="RT23" s="62">
        <v>374.44996600000002</v>
      </c>
      <c r="RU23" s="62">
        <v>430.891233</v>
      </c>
      <c r="RV23" s="62">
        <v>3354.4766450000002</v>
      </c>
      <c r="RW23" s="62">
        <v>2698.522406</v>
      </c>
      <c r="RX23" s="62">
        <v>1121.052739</v>
      </c>
      <c r="RY23" s="62">
        <v>313.90839299999999</v>
      </c>
      <c r="RZ23" s="62">
        <v>3219.1581120000001</v>
      </c>
      <c r="SA23" s="62">
        <v>3531.746474</v>
      </c>
      <c r="SB23" s="62">
        <v>3386.118684</v>
      </c>
      <c r="SC23" s="62">
        <v>6585.9537609999998</v>
      </c>
      <c r="SD23" s="62">
        <v>2411.8072630000001</v>
      </c>
      <c r="SE23" s="62">
        <v>2009.5274059999999</v>
      </c>
      <c r="SF23" s="62">
        <v>391.431982</v>
      </c>
      <c r="SG23" s="62">
        <v>343.29771299999999</v>
      </c>
      <c r="SH23" s="62">
        <v>2985.6516270000002</v>
      </c>
      <c r="SI23" s="62">
        <v>1270.2698829999999</v>
      </c>
      <c r="SJ23" s="62">
        <v>963.89968399999998</v>
      </c>
      <c r="SK23" s="62">
        <v>262.04459000000003</v>
      </c>
      <c r="SL23" s="62">
        <v>2457.8503380000002</v>
      </c>
      <c r="SM23" s="62">
        <v>2865.0780279999999</v>
      </c>
      <c r="SN23" s="62">
        <v>2719.0191209999998</v>
      </c>
      <c r="SO23" s="62">
        <v>5269.9343650000001</v>
      </c>
      <c r="SP23" s="62">
        <v>543.68411300000002</v>
      </c>
      <c r="SQ23" s="62">
        <v>754.18917599999997</v>
      </c>
      <c r="SR23" s="62">
        <v>303.93905999999998</v>
      </c>
      <c r="SS23" s="62">
        <v>231.39377500000001</v>
      </c>
      <c r="ST23" s="62">
        <v>2531.2626260000002</v>
      </c>
      <c r="SU23" s="62">
        <v>1685.732287</v>
      </c>
      <c r="SV23" s="62">
        <v>626.57938000000001</v>
      </c>
      <c r="SW23" s="62">
        <v>193.59698399999999</v>
      </c>
      <c r="SX23" s="62">
        <v>2025.6926960000001</v>
      </c>
      <c r="SY23" s="62">
        <v>2589.3707599999998</v>
      </c>
      <c r="SZ23" s="62">
        <v>2156.0083410000002</v>
      </c>
      <c r="TA23" s="62">
        <v>4949.3412319999998</v>
      </c>
      <c r="TB23" s="62">
        <v>496.16386499999999</v>
      </c>
      <c r="TC23" s="62">
        <v>829.49929999999995</v>
      </c>
      <c r="TD23" s="62">
        <v>188.809774</v>
      </c>
      <c r="TE23" s="62">
        <v>245.919667</v>
      </c>
      <c r="TF23" s="62">
        <v>1689.264496</v>
      </c>
      <c r="TG23" s="62">
        <v>60.791190999999998</v>
      </c>
      <c r="TH23" s="62">
        <v>393.25430699999998</v>
      </c>
      <c r="TI23" s="62">
        <v>120.41852799999999</v>
      </c>
      <c r="TJ23" s="62">
        <v>1533.0392360000001</v>
      </c>
      <c r="TK23" s="62">
        <v>1796.755183</v>
      </c>
      <c r="TL23" s="62">
        <v>1719.923532</v>
      </c>
      <c r="TM23" s="62">
        <v>3963.0261850000002</v>
      </c>
      <c r="TN23" s="62">
        <v>443.26754199999999</v>
      </c>
      <c r="TO23" s="62">
        <v>1214.775969</v>
      </c>
      <c r="TP23" s="62">
        <v>160.14991599999999</v>
      </c>
      <c r="TQ23" s="62">
        <v>194.20236800000001</v>
      </c>
      <c r="TR23" s="62">
        <v>1841.009587</v>
      </c>
      <c r="TS23" s="62">
        <v>1253.959445</v>
      </c>
      <c r="TT23" s="62">
        <v>434.692701</v>
      </c>
      <c r="TU23" s="62">
        <v>100.89081899999999</v>
      </c>
      <c r="TV23" s="62">
        <v>1144.0737770000001</v>
      </c>
      <c r="TW23" s="62">
        <v>1530.103155</v>
      </c>
      <c r="TX23" s="62">
        <v>1238.140218</v>
      </c>
      <c r="TY23" s="62">
        <v>3355.86832</v>
      </c>
      <c r="TZ23" s="62">
        <v>894.40839300000005</v>
      </c>
      <c r="UA23" s="62">
        <v>898.15172600000005</v>
      </c>
      <c r="UB23" s="62">
        <v>124.41754400000001</v>
      </c>
      <c r="UC23" s="62">
        <v>150.86866800000001</v>
      </c>
      <c r="UD23" s="62">
        <v>1661.7975140000001</v>
      </c>
      <c r="UE23" s="62">
        <v>1075.4347299999999</v>
      </c>
      <c r="UF23" s="62">
        <v>428.40713099999999</v>
      </c>
      <c r="UG23" s="62">
        <v>104.959808</v>
      </c>
      <c r="UH23" s="62">
        <v>803.48097600000006</v>
      </c>
      <c r="UI23" s="62">
        <v>1323.629105</v>
      </c>
      <c r="UJ23" s="62">
        <v>1175.9480510000001</v>
      </c>
      <c r="UK23" s="62">
        <v>1395.196005</v>
      </c>
      <c r="UL23" s="62">
        <v>900.302505</v>
      </c>
      <c r="UM23" s="62">
        <v>901.51824899999997</v>
      </c>
      <c r="UN23" s="62">
        <v>123.44917599999999</v>
      </c>
      <c r="UO23" s="62">
        <v>110.04341700000001</v>
      </c>
      <c r="UP23" s="62">
        <v>1450.756443</v>
      </c>
      <c r="UQ23" s="62">
        <v>1016.121817</v>
      </c>
      <c r="UR23" s="62">
        <v>349.38564700000001</v>
      </c>
      <c r="US23" s="62">
        <v>107.781521</v>
      </c>
      <c r="UT23" s="62">
        <v>623.35876699999994</v>
      </c>
      <c r="UU23" s="62">
        <v>1152.0823270000001</v>
      </c>
      <c r="UV23" s="62">
        <v>1127.479118</v>
      </c>
      <c r="UW23" s="62">
        <v>2665.8946420000002</v>
      </c>
      <c r="UX23" s="62">
        <v>689.49049000000002</v>
      </c>
      <c r="UY23" s="62">
        <v>678.57674599999996</v>
      </c>
      <c r="UZ23" s="62">
        <v>101.645999</v>
      </c>
      <c r="VA23" s="62">
        <v>129.79418799999999</v>
      </c>
      <c r="VB23" s="62">
        <v>804.08278900000005</v>
      </c>
      <c r="VC23" s="62">
        <v>53.667009</v>
      </c>
      <c r="VD23" s="62">
        <v>234.997141</v>
      </c>
      <c r="VE23" s="62">
        <v>104.664112</v>
      </c>
      <c r="VF23" s="62">
        <v>510.603229</v>
      </c>
      <c r="VG23" s="62">
        <v>813.94705699999997</v>
      </c>
      <c r="VH23" s="62">
        <v>862.92971499999999</v>
      </c>
      <c r="VI23" s="62">
        <v>2875.853912</v>
      </c>
      <c r="VJ23" s="62">
        <v>514.58801800000003</v>
      </c>
      <c r="VK23" s="62">
        <v>766.51279699999998</v>
      </c>
      <c r="VL23" s="62">
        <v>122.842708</v>
      </c>
      <c r="VM23" s="62">
        <v>176.03015099999999</v>
      </c>
      <c r="VN23" s="62">
        <v>1230.020716</v>
      </c>
      <c r="VO23" s="62">
        <v>1100.376739</v>
      </c>
      <c r="VP23" s="62">
        <v>304.06017300000002</v>
      </c>
      <c r="VQ23" s="62">
        <v>82.941137999999995</v>
      </c>
      <c r="VR23" s="62">
        <v>302.52203600000001</v>
      </c>
      <c r="VS23" s="62">
        <v>680.78132000000005</v>
      </c>
      <c r="VT23" s="62">
        <v>807.890219</v>
      </c>
      <c r="VU23" s="62">
        <v>1108.365108</v>
      </c>
      <c r="VV23" s="62">
        <v>544.29560700000002</v>
      </c>
      <c r="VW23" s="62">
        <v>761.61668399999996</v>
      </c>
      <c r="VX23" s="62">
        <v>129.23575399999999</v>
      </c>
      <c r="VY23" s="62">
        <v>162.199344</v>
      </c>
      <c r="VZ23" s="62">
        <v>1102.6905830000001</v>
      </c>
      <c r="WA23" s="62">
        <v>846.02154299999995</v>
      </c>
      <c r="WB23" s="62">
        <v>284.46082699999999</v>
      </c>
      <c r="WC23" s="62">
        <v>65.456928000000005</v>
      </c>
      <c r="WD23" s="62">
        <v>222.65572900000001</v>
      </c>
      <c r="WE23" s="62">
        <v>546.87970299999995</v>
      </c>
      <c r="WF23" s="62">
        <v>767.18109200000004</v>
      </c>
      <c r="WG23" s="62">
        <v>2526.9578489999999</v>
      </c>
      <c r="WH23" s="62">
        <v>904.34418800000003</v>
      </c>
      <c r="WI23" s="62">
        <v>738.708573</v>
      </c>
      <c r="WJ23" s="62">
        <v>83.955414000000005</v>
      </c>
      <c r="WK23" s="62">
        <v>101.599436</v>
      </c>
      <c r="WL23" s="62">
        <v>1210.140993</v>
      </c>
      <c r="WM23" s="62">
        <v>918.702854</v>
      </c>
      <c r="WN23" s="62">
        <v>254.11198099999999</v>
      </c>
      <c r="WO23" s="62">
        <v>95.249184</v>
      </c>
      <c r="WP23" s="62">
        <v>138.82119499999999</v>
      </c>
      <c r="WQ23" s="62">
        <v>1044.0385490000001</v>
      </c>
      <c r="WR23" s="62">
        <v>976.932501</v>
      </c>
      <c r="WS23" s="62">
        <v>2187.3123439999999</v>
      </c>
      <c r="WT23" s="62">
        <v>836.08403799999996</v>
      </c>
      <c r="WU23" s="62">
        <v>560.840551</v>
      </c>
      <c r="WV23" s="62">
        <v>116.838745</v>
      </c>
      <c r="WW23" s="62">
        <v>91.943081000000006</v>
      </c>
      <c r="WX23" s="62">
        <v>1044.525611</v>
      </c>
      <c r="WY23" s="62">
        <v>790.85304799999994</v>
      </c>
      <c r="WZ23" s="62">
        <v>213.78074000000001</v>
      </c>
      <c r="XA23" s="62">
        <v>65.125694999999993</v>
      </c>
      <c r="XB23" s="62">
        <v>110.673695</v>
      </c>
      <c r="XC23" s="62">
        <v>506.75403399999999</v>
      </c>
      <c r="XD23" s="62">
        <v>911.77772300000004</v>
      </c>
      <c r="XE23" s="62">
        <v>2251.2551549999998</v>
      </c>
      <c r="XF23" s="62">
        <v>1030.975553</v>
      </c>
      <c r="XG23" s="62">
        <v>600.58941600000003</v>
      </c>
      <c r="XH23" s="62">
        <v>134.752914</v>
      </c>
      <c r="XI23" s="62">
        <v>123.18860599999999</v>
      </c>
      <c r="XJ23" s="62">
        <v>875.02655000000004</v>
      </c>
      <c r="XK23" s="62">
        <v>896.96898799999997</v>
      </c>
      <c r="XL23" s="62">
        <v>224.856449</v>
      </c>
      <c r="XM23" s="62">
        <v>74.405925999999994</v>
      </c>
      <c r="XN23" s="62"/>
      <c r="XO23" s="62"/>
      <c r="XP23" s="62"/>
      <c r="XQ23" s="62"/>
      <c r="XR23" s="62"/>
      <c r="XS23" s="62"/>
      <c r="XT23" s="62"/>
      <c r="XU23" s="62"/>
      <c r="XV23" s="62"/>
      <c r="XW23" s="62"/>
      <c r="XX23" s="62"/>
      <c r="XY23" s="62"/>
      <c r="XZ23" s="62"/>
      <c r="YA23" s="62"/>
      <c r="YB23" s="62"/>
      <c r="YC23" s="62"/>
      <c r="YD23" s="62"/>
      <c r="YE23" s="62"/>
      <c r="YF23" s="62"/>
      <c r="YG23" s="62"/>
      <c r="YH23" s="62"/>
      <c r="YI23" s="62"/>
      <c r="YJ23" s="62"/>
      <c r="YK23" s="62"/>
      <c r="YL23" s="62"/>
      <c r="YM23" s="62"/>
      <c r="YN23" s="62"/>
      <c r="YO23" s="62"/>
      <c r="YP23" s="62"/>
      <c r="YQ23" s="62"/>
      <c r="YR23" s="62"/>
      <c r="YS23" s="62"/>
      <c r="YT23" s="62"/>
      <c r="YU23" s="62"/>
      <c r="YV23" s="62"/>
      <c r="YW23" s="62"/>
      <c r="YX23" s="62"/>
      <c r="YY23" s="62"/>
      <c r="YZ23" s="62"/>
      <c r="ZA23" s="62"/>
      <c r="ZB23" s="62"/>
      <c r="ZC23" s="62"/>
      <c r="ZD23" s="62"/>
      <c r="ZE23" s="62"/>
      <c r="ZF23" s="62"/>
      <c r="ZG23" s="62"/>
      <c r="ZH23" s="62"/>
      <c r="ZI23" s="62"/>
    </row>
    <row r="24" spans="1:685" x14ac:dyDescent="0.3">
      <c r="A24" s="25" t="s">
        <v>346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</row>
    <row r="25" spans="1:685" x14ac:dyDescent="0.3">
      <c r="A25" s="27" t="s">
        <v>321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>
        <f t="shared" ref="AL25:BM25" si="0">AL16-AL23</f>
        <v>8086.4285409999993</v>
      </c>
      <c r="AM25" s="23">
        <f t="shared" si="0"/>
        <v>6334.2006190000002</v>
      </c>
      <c r="AN25" s="23">
        <f t="shared" si="0"/>
        <v>7576.8994910000001</v>
      </c>
      <c r="AO25" s="23">
        <f t="shared" si="0"/>
        <v>8861.204815000001</v>
      </c>
      <c r="AP25" s="23">
        <f t="shared" si="0"/>
        <v>3808.7856119999997</v>
      </c>
      <c r="AQ25" s="23">
        <f t="shared" si="0"/>
        <v>5020.2098850000002</v>
      </c>
      <c r="AR25" s="23">
        <f t="shared" si="0"/>
        <v>2904.1695220000001</v>
      </c>
      <c r="AS25" s="23">
        <f t="shared" si="0"/>
        <v>3070.293306999999</v>
      </c>
      <c r="AT25" s="23">
        <f t="shared" si="0"/>
        <v>3087.9982239999999</v>
      </c>
      <c r="AU25" s="23">
        <f t="shared" si="0"/>
        <v>8752.7414680000002</v>
      </c>
      <c r="AV25" s="23">
        <f t="shared" si="0"/>
        <v>6458.1291740000006</v>
      </c>
      <c r="AW25" s="23">
        <f t="shared" si="0"/>
        <v>3887.5847079999999</v>
      </c>
      <c r="AX25" s="23">
        <f t="shared" si="0"/>
        <v>6349.7534580000001</v>
      </c>
      <c r="AY25" s="23">
        <f t="shared" si="0"/>
        <v>5545.0978480000003</v>
      </c>
      <c r="AZ25" s="23">
        <f t="shared" si="0"/>
        <v>6629.084605</v>
      </c>
      <c r="BA25" s="23">
        <f t="shared" si="0"/>
        <v>9095.3270190000003</v>
      </c>
      <c r="BB25" s="23">
        <f t="shared" si="0"/>
        <v>4409.4239209999996</v>
      </c>
      <c r="BC25" s="23">
        <f t="shared" si="0"/>
        <v>3789.1576759999998</v>
      </c>
      <c r="BD25" s="23">
        <f t="shared" si="0"/>
        <v>2889.9529309999998</v>
      </c>
      <c r="BE25" s="23">
        <f t="shared" si="0"/>
        <v>3136.3823569999995</v>
      </c>
      <c r="BF25" s="23">
        <f t="shared" si="0"/>
        <v>2901.6107630000006</v>
      </c>
      <c r="BG25" s="23">
        <f t="shared" si="0"/>
        <v>2134.751017</v>
      </c>
      <c r="BH25" s="23">
        <f t="shared" si="0"/>
        <v>6052.9152330000006</v>
      </c>
      <c r="BI25" s="23">
        <f t="shared" si="0"/>
        <v>4192.8078180000002</v>
      </c>
      <c r="BJ25" s="23">
        <f t="shared" si="0"/>
        <v>6928.3145870000008</v>
      </c>
      <c r="BK25" s="23">
        <f t="shared" si="0"/>
        <v>5346.7782669999997</v>
      </c>
      <c r="BL25" s="23">
        <f t="shared" si="0"/>
        <v>6834.0721329999997</v>
      </c>
      <c r="BM25" s="23">
        <f t="shared" si="0"/>
        <v>8362.2207420000013</v>
      </c>
      <c r="BN25" s="23">
        <f t="shared" ref="BN25:DY25" si="1">BN16-BN23</f>
        <v>4743.3877470000007</v>
      </c>
      <c r="BO25" s="23">
        <f t="shared" si="1"/>
        <v>5184.3631469999991</v>
      </c>
      <c r="BP25" s="23">
        <f t="shared" si="1"/>
        <v>2845.8315590000002</v>
      </c>
      <c r="BQ25" s="23">
        <f t="shared" si="1"/>
        <v>2694.476952</v>
      </c>
      <c r="BR25" s="23">
        <f t="shared" si="1"/>
        <v>3472.7640250000004</v>
      </c>
      <c r="BS25" s="23">
        <f t="shared" si="1"/>
        <v>8272.3926840000022</v>
      </c>
      <c r="BT25" s="23">
        <f t="shared" si="1"/>
        <v>5886.8897579999993</v>
      </c>
      <c r="BU25" s="23">
        <f t="shared" si="1"/>
        <v>3926.0330720000002</v>
      </c>
      <c r="BV25" s="23">
        <f t="shared" si="1"/>
        <v>5641.6754730000002</v>
      </c>
      <c r="BW25" s="23">
        <f t="shared" si="1"/>
        <v>5349.2412889999996</v>
      </c>
      <c r="BX25" s="23">
        <f t="shared" si="1"/>
        <v>6538.7139370000004</v>
      </c>
      <c r="BY25" s="23">
        <f t="shared" si="1"/>
        <v>8464.6193469999998</v>
      </c>
      <c r="BZ25" s="23">
        <f t="shared" si="1"/>
        <v>3058.7306119999994</v>
      </c>
      <c r="CA25" s="23">
        <f t="shared" si="1"/>
        <v>5258.8650620000008</v>
      </c>
      <c r="CB25" s="23">
        <f t="shared" si="1"/>
        <v>2514.7650549999998</v>
      </c>
      <c r="CC25" s="23">
        <f t="shared" si="1"/>
        <v>2677.3208320000003</v>
      </c>
      <c r="CD25" s="23">
        <f t="shared" si="1"/>
        <v>3455.3605400000006</v>
      </c>
      <c r="CE25" s="23">
        <f t="shared" si="1"/>
        <v>8161.9983169999996</v>
      </c>
      <c r="CF25" s="23">
        <f t="shared" si="1"/>
        <v>6432.7410689999988</v>
      </c>
      <c r="CG25" s="23">
        <f t="shared" si="1"/>
        <v>4237.2322400000003</v>
      </c>
      <c r="CH25" s="23">
        <f t="shared" si="1"/>
        <v>5848.9365750000006</v>
      </c>
      <c r="CI25" s="23">
        <f t="shared" si="1"/>
        <v>5228.1787759999997</v>
      </c>
      <c r="CJ25" s="23">
        <f t="shared" si="1"/>
        <v>6729.967537999999</v>
      </c>
      <c r="CK25" s="23">
        <f t="shared" si="1"/>
        <v>7914.047994999999</v>
      </c>
      <c r="CL25" s="23">
        <f t="shared" si="1"/>
        <v>3063.5105080000003</v>
      </c>
      <c r="CM25" s="23">
        <f t="shared" si="1"/>
        <v>3082.6816209999997</v>
      </c>
      <c r="CN25" s="23">
        <f t="shared" si="1"/>
        <v>2095.5784189999999</v>
      </c>
      <c r="CO25" s="23">
        <f t="shared" si="1"/>
        <v>2780.7210830000004</v>
      </c>
      <c r="CP25" s="23">
        <f t="shared" si="1"/>
        <v>3425.7627929999999</v>
      </c>
      <c r="CQ25" s="23">
        <f t="shared" si="1"/>
        <v>4490.4201990000001</v>
      </c>
      <c r="CR25" s="23">
        <f t="shared" si="1"/>
        <v>6318.014916000001</v>
      </c>
      <c r="CS25" s="23">
        <f t="shared" si="1"/>
        <v>3754.74937</v>
      </c>
      <c r="CT25" s="23">
        <f t="shared" si="1"/>
        <v>6080.7161699999997</v>
      </c>
      <c r="CU25" s="23">
        <f t="shared" si="1"/>
        <v>5099.7241010000007</v>
      </c>
      <c r="CV25" s="23">
        <f t="shared" si="1"/>
        <v>7255.9525329999997</v>
      </c>
      <c r="CW25" s="23">
        <f t="shared" si="1"/>
        <v>7559.418595000001</v>
      </c>
      <c r="CX25" s="23">
        <f t="shared" si="1"/>
        <v>3850.4569970000011</v>
      </c>
      <c r="CY25" s="23">
        <f t="shared" si="1"/>
        <v>4256.716046999999</v>
      </c>
      <c r="CZ25" s="23">
        <f t="shared" si="1"/>
        <v>1768.7593000000002</v>
      </c>
      <c r="DA25" s="23">
        <f t="shared" si="1"/>
        <v>2552.2806799999998</v>
      </c>
      <c r="DB25" s="23">
        <f t="shared" si="1"/>
        <v>1830.0816649999997</v>
      </c>
      <c r="DC25" s="23">
        <f t="shared" si="1"/>
        <v>1389.788315</v>
      </c>
      <c r="DD25" s="23">
        <f t="shared" si="1"/>
        <v>4388.4636719999999</v>
      </c>
      <c r="DE25" s="23">
        <f t="shared" si="1"/>
        <v>2641.495793</v>
      </c>
      <c r="DF25" s="23">
        <f t="shared" si="1"/>
        <v>5465.3233229999996</v>
      </c>
      <c r="DG25" s="23">
        <f t="shared" si="1"/>
        <v>4482.3849769999997</v>
      </c>
      <c r="DH25" s="23">
        <f t="shared" si="1"/>
        <v>5582.6544690000001</v>
      </c>
      <c r="DI25" s="23">
        <f t="shared" si="1"/>
        <v>7769.5214240000005</v>
      </c>
      <c r="DJ25" s="23">
        <f t="shared" si="1"/>
        <v>4655.1524129999998</v>
      </c>
      <c r="DK25" s="23">
        <f t="shared" si="1"/>
        <v>3681.3968569999997</v>
      </c>
      <c r="DL25" s="23">
        <f t="shared" si="1"/>
        <v>1952.8777129999999</v>
      </c>
      <c r="DM25" s="23">
        <f t="shared" si="1"/>
        <v>2135.6602519999997</v>
      </c>
      <c r="DN25" s="23">
        <f t="shared" si="1"/>
        <v>3113.5921229999994</v>
      </c>
      <c r="DO25" s="23">
        <f t="shared" si="1"/>
        <v>7845.8747350000003</v>
      </c>
      <c r="DP25" s="23">
        <f t="shared" si="1"/>
        <v>5173.3165790000003</v>
      </c>
      <c r="DQ25" s="23">
        <f t="shared" si="1"/>
        <v>2508.2769349999999</v>
      </c>
      <c r="DR25" s="23">
        <f t="shared" si="1"/>
        <v>4992.8156180000005</v>
      </c>
      <c r="DS25" s="23">
        <f t="shared" si="1"/>
        <v>4045.4974590000011</v>
      </c>
      <c r="DT25" s="23">
        <f t="shared" si="1"/>
        <v>5261.2247360000001</v>
      </c>
      <c r="DU25" s="23">
        <f t="shared" si="1"/>
        <v>4552.7373820000012</v>
      </c>
      <c r="DV25" s="23">
        <f t="shared" si="1"/>
        <v>3232.1134199999988</v>
      </c>
      <c r="DW25" s="23">
        <f t="shared" si="1"/>
        <v>2958.4974710000001</v>
      </c>
      <c r="DX25" s="23">
        <f t="shared" si="1"/>
        <v>1548.819481</v>
      </c>
      <c r="DY25" s="23">
        <f t="shared" si="1"/>
        <v>1791.1739310000003</v>
      </c>
      <c r="DZ25" s="23">
        <f t="shared" ref="DZ25:GK25" si="2">DZ16-DZ23</f>
        <v>2456.1033799999996</v>
      </c>
      <c r="EA25" s="23">
        <f t="shared" si="2"/>
        <v>6942.6110560000006</v>
      </c>
      <c r="EB25" s="23">
        <f t="shared" si="2"/>
        <v>4137.1729850000002</v>
      </c>
      <c r="EC25" s="23">
        <f t="shared" si="2"/>
        <v>2203.648029</v>
      </c>
      <c r="ED25" s="23">
        <f t="shared" si="2"/>
        <v>4801.9120020000009</v>
      </c>
      <c r="EE25" s="23">
        <f t="shared" si="2"/>
        <v>4367.8602549999996</v>
      </c>
      <c r="EF25" s="23">
        <f t="shared" si="2"/>
        <v>5523.0931310000005</v>
      </c>
      <c r="EG25" s="23">
        <f t="shared" si="2"/>
        <v>7174.618754000001</v>
      </c>
      <c r="EH25" s="23">
        <f t="shared" si="2"/>
        <v>3935.2785919999988</v>
      </c>
      <c r="EI25" s="23">
        <f t="shared" si="2"/>
        <v>4030.7419329999993</v>
      </c>
      <c r="EJ25" s="23">
        <f t="shared" si="2"/>
        <v>1835.762612</v>
      </c>
      <c r="EK25" s="23">
        <f t="shared" si="2"/>
        <v>1816.1457789999999</v>
      </c>
      <c r="EL25" s="23">
        <f t="shared" si="2"/>
        <v>2247.7661680000001</v>
      </c>
      <c r="EM25" s="23">
        <f t="shared" si="2"/>
        <v>3629.4243749999996</v>
      </c>
      <c r="EN25" s="23">
        <f t="shared" si="2"/>
        <v>4410.8760899999997</v>
      </c>
      <c r="EO25" s="23">
        <f t="shared" si="2"/>
        <v>1920.6545230000002</v>
      </c>
      <c r="EP25" s="23">
        <f t="shared" si="2"/>
        <v>4156.0606980000002</v>
      </c>
      <c r="EQ25" s="23">
        <f t="shared" si="2"/>
        <v>3610.1153550000004</v>
      </c>
      <c r="ER25" s="23">
        <f t="shared" si="2"/>
        <v>5218.1007650000001</v>
      </c>
      <c r="ES25" s="23">
        <f t="shared" si="2"/>
        <v>6431.8622500000001</v>
      </c>
      <c r="ET25" s="23">
        <f t="shared" si="2"/>
        <v>2551.3593759999994</v>
      </c>
      <c r="EU25" s="23">
        <f t="shared" si="2"/>
        <v>2456.3579459999996</v>
      </c>
      <c r="EV25" s="23">
        <f t="shared" si="2"/>
        <v>1381.2772849999999</v>
      </c>
      <c r="EW25" s="23">
        <f t="shared" si="2"/>
        <v>1819.3740430000003</v>
      </c>
      <c r="EX25" s="23">
        <f t="shared" si="2"/>
        <v>2027.4133890000003</v>
      </c>
      <c r="EY25" s="23">
        <f t="shared" si="2"/>
        <v>4618.4972959999996</v>
      </c>
      <c r="EZ25" s="23">
        <f t="shared" si="2"/>
        <v>3510.7077029999996</v>
      </c>
      <c r="FA25" s="23">
        <f t="shared" si="2"/>
        <v>1754.392658</v>
      </c>
      <c r="FB25" s="23">
        <f t="shared" si="2"/>
        <v>3952.3208580000005</v>
      </c>
      <c r="FC25" s="23">
        <f t="shared" si="2"/>
        <v>3719.8247800000004</v>
      </c>
      <c r="FD25" s="23">
        <f t="shared" si="2"/>
        <v>4627.2683320000006</v>
      </c>
      <c r="FE25" s="23">
        <f t="shared" si="2"/>
        <v>5795.9739429999991</v>
      </c>
      <c r="FF25" s="23">
        <f t="shared" si="2"/>
        <v>3127.3460230000001</v>
      </c>
      <c r="FG25" s="23">
        <f t="shared" si="2"/>
        <v>2503.7240959999999</v>
      </c>
      <c r="FH25" s="23">
        <f t="shared" si="2"/>
        <v>1295.4831319999998</v>
      </c>
      <c r="FI25" s="23">
        <f t="shared" si="2"/>
        <v>1842.7231519999996</v>
      </c>
      <c r="FJ25" s="23">
        <f t="shared" si="2"/>
        <v>1917.6903239999997</v>
      </c>
      <c r="FK25" s="23">
        <f t="shared" si="2"/>
        <v>805.86163099999999</v>
      </c>
      <c r="FL25" s="23">
        <f t="shared" si="2"/>
        <v>3046.3596730000004</v>
      </c>
      <c r="FM25" s="23">
        <f t="shared" si="2"/>
        <v>1352.399312</v>
      </c>
      <c r="FN25" s="23">
        <f t="shared" si="2"/>
        <v>4078.1542819999995</v>
      </c>
      <c r="FO25" s="23">
        <f t="shared" si="2"/>
        <v>3206.6527489999999</v>
      </c>
      <c r="FP25" s="23">
        <f t="shared" si="2"/>
        <v>4199.8564569999999</v>
      </c>
      <c r="FQ25" s="23">
        <f t="shared" si="2"/>
        <v>5350.2820410000004</v>
      </c>
      <c r="FR25" s="23">
        <f t="shared" si="2"/>
        <v>2193.437179</v>
      </c>
      <c r="FS25" s="23">
        <f t="shared" si="2"/>
        <v>2938.2824249999999</v>
      </c>
      <c r="FT25" s="23">
        <f t="shared" si="2"/>
        <v>1096.9340380000001</v>
      </c>
      <c r="FU25" s="23">
        <f t="shared" si="2"/>
        <v>1358.9498269999999</v>
      </c>
      <c r="FV25" s="23">
        <f t="shared" si="2"/>
        <v>1995.4432219999999</v>
      </c>
      <c r="FW25" s="23">
        <f t="shared" si="2"/>
        <v>4857.2352629999996</v>
      </c>
      <c r="FX25" s="23">
        <f t="shared" si="2"/>
        <v>3149.1852899999994</v>
      </c>
      <c r="FY25" s="23">
        <f t="shared" si="2"/>
        <v>806.89234600000009</v>
      </c>
      <c r="FZ25" s="23">
        <f t="shared" si="2"/>
        <v>3384.7555069999999</v>
      </c>
      <c r="GA25" s="23">
        <f t="shared" si="2"/>
        <v>2790.1351110000005</v>
      </c>
      <c r="GB25" s="23">
        <f t="shared" si="2"/>
        <v>3375.813494</v>
      </c>
      <c r="GC25" s="23">
        <f t="shared" si="2"/>
        <v>4574.4587579999989</v>
      </c>
      <c r="GD25" s="23">
        <f t="shared" si="2"/>
        <v>3137.8233600000012</v>
      </c>
      <c r="GE25" s="23">
        <f t="shared" si="2"/>
        <v>2464.3507</v>
      </c>
      <c r="GF25" s="23">
        <f t="shared" si="2"/>
        <v>1016.0406209999999</v>
      </c>
      <c r="GG25" s="23">
        <f t="shared" si="2"/>
        <v>1347.817675</v>
      </c>
      <c r="GH25" s="23">
        <f t="shared" si="2"/>
        <v>1932.4543990000002</v>
      </c>
      <c r="GI25" s="23">
        <f t="shared" si="2"/>
        <v>4156.6675050000003</v>
      </c>
      <c r="GJ25" s="23">
        <f t="shared" si="2"/>
        <v>2454.3247440000005</v>
      </c>
      <c r="GK25" s="23">
        <f t="shared" si="2"/>
        <v>844.82524899999999</v>
      </c>
      <c r="GL25" s="23">
        <f t="shared" ref="GL25:IW25" si="3">GL16-GL23</f>
        <v>3294.0939920000001</v>
      </c>
      <c r="GM25" s="23">
        <f t="shared" si="3"/>
        <v>2631.0888510000004</v>
      </c>
      <c r="GN25" s="23">
        <f t="shared" si="3"/>
        <v>3346.1387490000002</v>
      </c>
      <c r="GO25" s="23">
        <f t="shared" si="3"/>
        <v>2885.7266179999997</v>
      </c>
      <c r="GP25" s="23">
        <f t="shared" si="3"/>
        <v>3167.5231489999996</v>
      </c>
      <c r="GQ25" s="23">
        <f t="shared" si="3"/>
        <v>2559.3500180000001</v>
      </c>
      <c r="GR25" s="23">
        <f t="shared" si="3"/>
        <v>919.82393499999989</v>
      </c>
      <c r="GS25" s="23">
        <f t="shared" si="3"/>
        <v>1148.3027470000002</v>
      </c>
      <c r="GT25" s="23">
        <f t="shared" si="3"/>
        <v>2009.2023310000004</v>
      </c>
      <c r="GU25" s="23">
        <f t="shared" si="3"/>
        <v>3962.0234810000002</v>
      </c>
      <c r="GV25" s="23">
        <f t="shared" si="3"/>
        <v>2154.2801760000002</v>
      </c>
      <c r="GW25" s="23">
        <f t="shared" si="3"/>
        <v>894.73674700000004</v>
      </c>
      <c r="GX25" s="23">
        <f t="shared" si="3"/>
        <v>2352.6709570000003</v>
      </c>
      <c r="GY25" s="23">
        <f t="shared" si="3"/>
        <v>2219.8244460000001</v>
      </c>
      <c r="GZ25" s="23">
        <f t="shared" si="3"/>
        <v>3823.9930229999995</v>
      </c>
      <c r="HA25" s="23">
        <f t="shared" si="3"/>
        <v>4630.9616350000006</v>
      </c>
      <c r="HB25" s="23">
        <f t="shared" si="3"/>
        <v>2975.6198219999997</v>
      </c>
      <c r="HC25" s="23">
        <f t="shared" si="3"/>
        <v>2328.5931879999998</v>
      </c>
      <c r="HD25" s="23">
        <f t="shared" si="3"/>
        <v>846.62965999999994</v>
      </c>
      <c r="HE25" s="23">
        <f t="shared" si="3"/>
        <v>1080.8184710000003</v>
      </c>
      <c r="HF25" s="23">
        <f t="shared" si="3"/>
        <v>1185.0426210000001</v>
      </c>
      <c r="HG25" s="23">
        <f t="shared" si="3"/>
        <v>655.255403</v>
      </c>
      <c r="HH25" s="23">
        <f t="shared" si="3"/>
        <v>1598.9255980000003</v>
      </c>
      <c r="HI25" s="23">
        <f t="shared" si="3"/>
        <v>926.9118729999999</v>
      </c>
      <c r="HJ25" s="23">
        <f t="shared" si="3"/>
        <v>2823.9259710000001</v>
      </c>
      <c r="HK25" s="23">
        <f t="shared" si="3"/>
        <v>2586.2394240000003</v>
      </c>
      <c r="HL25" s="23">
        <f t="shared" si="3"/>
        <v>3506.5735549999995</v>
      </c>
      <c r="HM25" s="23">
        <f t="shared" si="3"/>
        <v>3973.0690299999997</v>
      </c>
      <c r="HN25" s="23">
        <f t="shared" si="3"/>
        <v>3394.389741</v>
      </c>
      <c r="HO25" s="23">
        <f t="shared" si="3"/>
        <v>2587.7518569999997</v>
      </c>
      <c r="HP25" s="23">
        <f t="shared" si="3"/>
        <v>783.20420800000011</v>
      </c>
      <c r="HQ25" s="23">
        <f t="shared" si="3"/>
        <v>1230.3242070000001</v>
      </c>
      <c r="HR25" s="23">
        <f t="shared" si="3"/>
        <v>1755.6325489999999</v>
      </c>
      <c r="HS25" s="23">
        <f t="shared" si="3"/>
        <v>3553.0531700000001</v>
      </c>
      <c r="HT25" s="23">
        <f t="shared" si="3"/>
        <v>2009.2741200000003</v>
      </c>
      <c r="HU25" s="23">
        <f t="shared" si="3"/>
        <v>705.37845599999991</v>
      </c>
      <c r="HV25" s="23">
        <f t="shared" si="3"/>
        <v>2630.0619040000001</v>
      </c>
      <c r="HW25" s="23">
        <f t="shared" si="3"/>
        <v>2519.3275769999996</v>
      </c>
      <c r="HX25" s="23">
        <f t="shared" si="3"/>
        <v>3223.8929130000001</v>
      </c>
      <c r="HY25" s="23">
        <f t="shared" si="3"/>
        <v>2285.290669</v>
      </c>
      <c r="HZ25" s="23">
        <f t="shared" si="3"/>
        <v>2483.019421</v>
      </c>
      <c r="IA25" s="23">
        <f t="shared" si="3"/>
        <v>2000.4030329999996</v>
      </c>
      <c r="IB25" s="23">
        <f t="shared" si="3"/>
        <v>679.7422059999999</v>
      </c>
      <c r="IC25" s="23">
        <f t="shared" si="3"/>
        <v>1096.9489159999998</v>
      </c>
      <c r="ID25" s="23">
        <f t="shared" si="3"/>
        <v>1484.9052119999997</v>
      </c>
      <c r="IE25" s="23">
        <f t="shared" si="3"/>
        <v>3340.202362</v>
      </c>
      <c r="IF25" s="23">
        <f t="shared" si="3"/>
        <v>1787.32583</v>
      </c>
      <c r="IG25" s="23">
        <f t="shared" si="3"/>
        <v>541.60611800000004</v>
      </c>
      <c r="IH25" s="23">
        <f t="shared" si="3"/>
        <v>2462.8261789999997</v>
      </c>
      <c r="II25" s="23">
        <f t="shared" si="3"/>
        <v>1936.878862</v>
      </c>
      <c r="IJ25" s="23">
        <f t="shared" si="3"/>
        <v>2968.1510320000002</v>
      </c>
      <c r="IK25" s="23">
        <f t="shared" si="3"/>
        <v>3709.5048809999989</v>
      </c>
      <c r="IL25" s="23">
        <f t="shared" si="3"/>
        <v>3235.0002130000003</v>
      </c>
      <c r="IM25" s="23">
        <f t="shared" si="3"/>
        <v>1962.7013139999999</v>
      </c>
      <c r="IN25" s="23">
        <f t="shared" si="3"/>
        <v>607.61604299999999</v>
      </c>
      <c r="IO25" s="23">
        <f t="shared" si="3"/>
        <v>874.96817699999997</v>
      </c>
      <c r="IP25" s="23">
        <f t="shared" si="3"/>
        <v>1488.9726070000002</v>
      </c>
      <c r="IQ25" s="23">
        <f t="shared" si="3"/>
        <v>3162.6794209999998</v>
      </c>
      <c r="IR25" s="23">
        <f t="shared" si="3"/>
        <v>1571.4788579999999</v>
      </c>
      <c r="IS25" s="23">
        <f t="shared" si="3"/>
        <v>649.45682900000008</v>
      </c>
      <c r="IT25" s="23">
        <f t="shared" si="3"/>
        <v>2458.3167119999998</v>
      </c>
      <c r="IU25" s="23">
        <f t="shared" si="3"/>
        <v>2033.150161</v>
      </c>
      <c r="IV25" s="23">
        <f t="shared" si="3"/>
        <v>2617.5252700000001</v>
      </c>
      <c r="IW25" s="23">
        <f t="shared" si="3"/>
        <v>3336.6316409999999</v>
      </c>
      <c r="IX25" s="23">
        <f t="shared" ref="IX25:JQ25" si="4">IX16-IX23</f>
        <v>3099.0655770000003</v>
      </c>
      <c r="IY25" s="23">
        <f t="shared" si="4"/>
        <v>1829.916076</v>
      </c>
      <c r="IZ25" s="23">
        <f t="shared" si="4"/>
        <v>605.51726899999994</v>
      </c>
      <c r="JA25" s="23">
        <f t="shared" si="4"/>
        <v>691.91484900000012</v>
      </c>
      <c r="JB25" s="23">
        <f t="shared" si="4"/>
        <v>1868.7900549999995</v>
      </c>
      <c r="JC25" s="23">
        <f t="shared" si="4"/>
        <v>3141.8578130000005</v>
      </c>
      <c r="JD25" s="23">
        <f t="shared" si="4"/>
        <v>1223.3028279999999</v>
      </c>
      <c r="JE25" s="23">
        <f t="shared" si="4"/>
        <v>584.26618099999996</v>
      </c>
      <c r="JF25" s="23">
        <f t="shared" si="4"/>
        <v>2064.3674180000003</v>
      </c>
      <c r="JG25" s="23">
        <f t="shared" si="4"/>
        <v>1636.8646880000001</v>
      </c>
      <c r="JH25" s="23">
        <f t="shared" si="4"/>
        <v>2686.8620340000002</v>
      </c>
      <c r="JI25" s="23">
        <f t="shared" si="4"/>
        <v>3200.8142549999993</v>
      </c>
      <c r="JJ25" s="23">
        <f t="shared" si="4"/>
        <v>3372.3647650000003</v>
      </c>
      <c r="JK25" s="23">
        <f t="shared" si="4"/>
        <v>2247.8011529999999</v>
      </c>
      <c r="JL25" s="23">
        <f t="shared" si="4"/>
        <v>726.81933200000003</v>
      </c>
      <c r="JM25" s="23">
        <f t="shared" si="4"/>
        <v>875.82297400000004</v>
      </c>
      <c r="JN25" s="23">
        <f t="shared" si="4"/>
        <v>1192.921754</v>
      </c>
      <c r="JO25" s="23">
        <f t="shared" si="4"/>
        <v>2900.8120789999998</v>
      </c>
      <c r="JP25" s="23">
        <f t="shared" si="4"/>
        <v>1319.2156120000002</v>
      </c>
      <c r="JQ25" s="23">
        <f t="shared" si="4"/>
        <v>659.95574199999999</v>
      </c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>
        <f t="shared" ref="OH25:QG25" si="5">OH16-OH23</f>
        <v>8945.8143779999991</v>
      </c>
      <c r="OI25" s="23">
        <f t="shared" si="5"/>
        <v>6441.0619820000011</v>
      </c>
      <c r="OJ25" s="23">
        <f t="shared" si="5"/>
        <v>7022.5570710000011</v>
      </c>
      <c r="OK25" s="23">
        <f t="shared" si="5"/>
        <v>10102.511858000002</v>
      </c>
      <c r="OL25" s="23">
        <f t="shared" si="5"/>
        <v>3347.5580930000006</v>
      </c>
      <c r="OM25" s="23">
        <f t="shared" si="5"/>
        <v>6357.7804679999999</v>
      </c>
      <c r="ON25" s="23">
        <f t="shared" si="5"/>
        <v>1253.151742</v>
      </c>
      <c r="OO25" s="23">
        <f t="shared" si="5"/>
        <v>1620.9100640000001</v>
      </c>
      <c r="OP25" s="23">
        <f t="shared" si="5"/>
        <v>5884.8806420000001</v>
      </c>
      <c r="OQ25" s="23">
        <f t="shared" si="5"/>
        <v>8420.9621100000004</v>
      </c>
      <c r="OR25" s="23">
        <f t="shared" si="5"/>
        <v>4927.6516429999992</v>
      </c>
      <c r="OS25" s="23">
        <f t="shared" si="5"/>
        <v>1283.413536</v>
      </c>
      <c r="OT25" s="23">
        <f t="shared" si="5"/>
        <v>9324.7358639999984</v>
      </c>
      <c r="OU25" s="23">
        <f t="shared" si="5"/>
        <v>6979.5041509999992</v>
      </c>
      <c r="OV25" s="23">
        <f t="shared" si="5"/>
        <v>7609.7753459999994</v>
      </c>
      <c r="OW25" s="23">
        <f t="shared" si="5"/>
        <v>9865.2366750000001</v>
      </c>
      <c r="OX25" s="23">
        <f t="shared" si="5"/>
        <v>3187.7006359999996</v>
      </c>
      <c r="OY25" s="23">
        <f t="shared" si="5"/>
        <v>4591.6737620000004</v>
      </c>
      <c r="OZ25" s="23">
        <f t="shared" si="5"/>
        <v>1279.4842149999999</v>
      </c>
      <c r="PA25" s="23">
        <f t="shared" si="5"/>
        <v>1702.7183730000002</v>
      </c>
      <c r="PB25" s="23">
        <f t="shared" si="5"/>
        <v>5890.0754470000011</v>
      </c>
      <c r="PC25" s="23">
        <f t="shared" si="5"/>
        <v>2465.8210759999997</v>
      </c>
      <c r="PD25" s="23">
        <f t="shared" si="5"/>
        <v>5166.2702969999991</v>
      </c>
      <c r="PE25" s="23">
        <f t="shared" si="5"/>
        <v>2069.0707659999998</v>
      </c>
      <c r="PF25" s="23">
        <f t="shared" si="5"/>
        <v>9593.0385920000008</v>
      </c>
      <c r="PG25" s="23">
        <f t="shared" si="5"/>
        <v>7479.323069</v>
      </c>
      <c r="PH25" s="23">
        <f t="shared" si="5"/>
        <v>7549.2081120000003</v>
      </c>
      <c r="PI25" s="23">
        <f t="shared" si="5"/>
        <v>9801.8376150000022</v>
      </c>
      <c r="PJ25" s="23">
        <f t="shared" si="5"/>
        <v>6285.4230429999998</v>
      </c>
      <c r="PK25" s="23">
        <f t="shared" si="5"/>
        <v>6349.7190239999991</v>
      </c>
      <c r="PL25" s="23">
        <f t="shared" si="5"/>
        <v>1304.0444110000003</v>
      </c>
      <c r="PM25" s="23">
        <f t="shared" si="5"/>
        <v>1815.9159179999997</v>
      </c>
      <c r="PN25" s="23">
        <f t="shared" si="5"/>
        <v>6647.5009219999993</v>
      </c>
      <c r="PO25" s="23">
        <f t="shared" si="5"/>
        <v>8422.1962729999996</v>
      </c>
      <c r="PP25" s="23">
        <f t="shared" si="5"/>
        <v>5152.8469729999997</v>
      </c>
      <c r="PQ25" s="23">
        <f t="shared" si="5"/>
        <v>2364.3284139999996</v>
      </c>
      <c r="PR25" s="23">
        <f t="shared" si="5"/>
        <v>9999.7961910000013</v>
      </c>
      <c r="PS25" s="23">
        <f t="shared" si="5"/>
        <v>7396.3203920000005</v>
      </c>
      <c r="PT25" s="23">
        <f t="shared" si="5"/>
        <v>6912.6054789999998</v>
      </c>
      <c r="PU25" s="23">
        <f t="shared" si="5"/>
        <v>9472.130819</v>
      </c>
      <c r="PV25" s="23">
        <f t="shared" si="5"/>
        <v>3096.298456</v>
      </c>
      <c r="PW25" s="23">
        <f t="shared" si="5"/>
        <v>6111.397973000001</v>
      </c>
      <c r="PX25" s="23">
        <f t="shared" si="5"/>
        <v>1091.2116980000001</v>
      </c>
      <c r="PY25" s="23">
        <f t="shared" si="5"/>
        <v>1438.9931900000001</v>
      </c>
      <c r="PZ25" s="23">
        <f t="shared" si="5"/>
        <v>6176.8786569999993</v>
      </c>
      <c r="QA25" s="23">
        <f t="shared" si="5"/>
        <v>8482.1448120000005</v>
      </c>
      <c r="QB25" s="23">
        <f t="shared" si="5"/>
        <v>4623.7430240000003</v>
      </c>
      <c r="QC25" s="23">
        <f t="shared" si="5"/>
        <v>2097.1564359999998</v>
      </c>
      <c r="QD25" s="23">
        <f t="shared" si="5"/>
        <v>9147.9530679999989</v>
      </c>
      <c r="QE25" s="23">
        <f t="shared" si="5"/>
        <v>6946.6694300000008</v>
      </c>
      <c r="QF25" s="23">
        <f t="shared" si="5"/>
        <v>6542.3438170000009</v>
      </c>
      <c r="QG25" s="23">
        <f t="shared" si="5"/>
        <v>9780.2105360000005</v>
      </c>
      <c r="QH25" s="23">
        <f t="shared" ref="QH25:SS25" si="6">QH16-QH23</f>
        <v>1153.762737</v>
      </c>
      <c r="QI25" s="23">
        <f t="shared" si="6"/>
        <v>3163.3928740000001</v>
      </c>
      <c r="QJ25" s="23">
        <f t="shared" si="6"/>
        <v>968.04115400000001</v>
      </c>
      <c r="QK25" s="23">
        <f t="shared" si="6"/>
        <v>1283.719595</v>
      </c>
      <c r="QL25" s="23">
        <f t="shared" si="6"/>
        <v>5809.8977249999998</v>
      </c>
      <c r="QM25" s="23">
        <f t="shared" si="6"/>
        <v>4573.1810580000001</v>
      </c>
      <c r="QN25" s="23">
        <f t="shared" si="6"/>
        <v>4313.0325229999999</v>
      </c>
      <c r="QO25" s="23">
        <f t="shared" si="6"/>
        <v>1796.6876029999999</v>
      </c>
      <c r="QP25" s="23">
        <f t="shared" si="6"/>
        <v>8643.4226660000004</v>
      </c>
      <c r="QQ25" s="23">
        <f t="shared" si="6"/>
        <v>7150.2899019999995</v>
      </c>
      <c r="QR25" s="23">
        <f t="shared" si="6"/>
        <v>6578.1541140000008</v>
      </c>
      <c r="QS25" s="23">
        <f t="shared" si="6"/>
        <v>10146.854237</v>
      </c>
      <c r="QT25" s="23">
        <f t="shared" si="6"/>
        <v>5339.8864780000004</v>
      </c>
      <c r="QU25" s="23">
        <f t="shared" si="6"/>
        <v>5558.6746479999993</v>
      </c>
      <c r="QV25" s="23">
        <f t="shared" si="6"/>
        <v>913.92986100000007</v>
      </c>
      <c r="QW25" s="23">
        <f t="shared" si="6"/>
        <v>1252.457557</v>
      </c>
      <c r="QX25" s="23">
        <f t="shared" si="6"/>
        <v>4762.2242590000005</v>
      </c>
      <c r="QY25" s="23">
        <f t="shared" si="6"/>
        <v>1833.7858140000001</v>
      </c>
      <c r="QZ25" s="23">
        <f t="shared" si="6"/>
        <v>3542.4948610000001</v>
      </c>
      <c r="RA25" s="23">
        <f t="shared" si="6"/>
        <v>1606.3002780000002</v>
      </c>
      <c r="RB25" s="23">
        <f t="shared" si="6"/>
        <v>8237.5281859999996</v>
      </c>
      <c r="RC25" s="23">
        <f t="shared" si="6"/>
        <v>6454.7234439999993</v>
      </c>
      <c r="RD25" s="23">
        <f t="shared" si="6"/>
        <v>6819.6141919999991</v>
      </c>
      <c r="RE25" s="23">
        <f t="shared" si="6"/>
        <v>9128.7262040000005</v>
      </c>
      <c r="RF25" s="23">
        <f t="shared" si="6"/>
        <v>5039.2415680000004</v>
      </c>
      <c r="RG25" s="23">
        <f t="shared" si="6"/>
        <v>5862.6749400000008</v>
      </c>
      <c r="RH25" s="23">
        <f t="shared" si="6"/>
        <v>848.41916199999991</v>
      </c>
      <c r="RI25" s="23">
        <f t="shared" si="6"/>
        <v>1017.187626</v>
      </c>
      <c r="RJ25" s="23">
        <f t="shared" si="6"/>
        <v>5531.3943410000011</v>
      </c>
      <c r="RK25" s="23">
        <f t="shared" si="6"/>
        <v>6702.1621400000004</v>
      </c>
      <c r="RL25" s="23">
        <f t="shared" si="6"/>
        <v>4038.8832349999993</v>
      </c>
      <c r="RM25" s="23">
        <f t="shared" si="6"/>
        <v>1739.142617</v>
      </c>
      <c r="RN25" s="23">
        <f t="shared" si="6"/>
        <v>7439.8370350000005</v>
      </c>
      <c r="RO25" s="23">
        <f t="shared" si="6"/>
        <v>5922.5687269999999</v>
      </c>
      <c r="RP25" s="23">
        <f t="shared" si="6"/>
        <v>6637.4608319999998</v>
      </c>
      <c r="RQ25" s="23">
        <f t="shared" si="6"/>
        <v>6115.3618300000007</v>
      </c>
      <c r="RR25" s="23">
        <f t="shared" si="6"/>
        <v>2356.3571620000002</v>
      </c>
      <c r="RS25" s="23">
        <f t="shared" si="6"/>
        <v>3057.448805</v>
      </c>
      <c r="RT25" s="23">
        <f t="shared" si="6"/>
        <v>709.04647800000009</v>
      </c>
      <c r="RU25" s="23">
        <f t="shared" si="6"/>
        <v>948.65848000000005</v>
      </c>
      <c r="RV25" s="23">
        <f t="shared" si="6"/>
        <v>5454.5211769999987</v>
      </c>
      <c r="RW25" s="23">
        <f t="shared" si="6"/>
        <v>6476.2619670000004</v>
      </c>
      <c r="RX25" s="23">
        <f t="shared" si="6"/>
        <v>3896.2447499999998</v>
      </c>
      <c r="RY25" s="23">
        <f t="shared" si="6"/>
        <v>1564.5925770000001</v>
      </c>
      <c r="RZ25" s="23">
        <f t="shared" si="6"/>
        <v>8008.4626159999998</v>
      </c>
      <c r="SA25" s="23">
        <f t="shared" si="6"/>
        <v>6271.2985779999999</v>
      </c>
      <c r="SB25" s="23">
        <f t="shared" si="6"/>
        <v>5721.0399729999999</v>
      </c>
      <c r="SC25" s="23">
        <f t="shared" si="6"/>
        <v>8345.6961450000017</v>
      </c>
      <c r="SD25" s="23">
        <f t="shared" si="6"/>
        <v>4558.2299550000007</v>
      </c>
      <c r="SE25" s="23">
        <f t="shared" si="6"/>
        <v>4561.2133159999994</v>
      </c>
      <c r="SF25" s="23">
        <f t="shared" si="6"/>
        <v>742.66371099999992</v>
      </c>
      <c r="SG25" s="23">
        <f t="shared" si="6"/>
        <v>848.01588200000015</v>
      </c>
      <c r="SH25" s="23">
        <f t="shared" si="6"/>
        <v>4897.3097269999998</v>
      </c>
      <c r="SI25" s="23">
        <f t="shared" si="6"/>
        <v>3643.7875260000001</v>
      </c>
      <c r="SJ25" s="23">
        <f t="shared" si="6"/>
        <v>3327.0663500000001</v>
      </c>
      <c r="SK25" s="23">
        <f t="shared" si="6"/>
        <v>1328.3700329999999</v>
      </c>
      <c r="SL25" s="23">
        <f t="shared" si="6"/>
        <v>7057.888422</v>
      </c>
      <c r="SM25" s="23">
        <f t="shared" si="6"/>
        <v>5626.9203300000008</v>
      </c>
      <c r="SN25" s="23">
        <f t="shared" si="6"/>
        <v>5164.2282030000006</v>
      </c>
      <c r="SO25" s="23">
        <f t="shared" si="6"/>
        <v>7824.4909130000005</v>
      </c>
      <c r="SP25" s="23">
        <f t="shared" si="6"/>
        <v>1917.194534</v>
      </c>
      <c r="SQ25" s="23">
        <f t="shared" si="6"/>
        <v>2708.5553150000001</v>
      </c>
      <c r="SR25" s="23">
        <f t="shared" si="6"/>
        <v>473.94197700000001</v>
      </c>
      <c r="SS25" s="23">
        <f t="shared" si="6"/>
        <v>571.95833700000003</v>
      </c>
      <c r="ST25" s="23">
        <f t="shared" ref="ST25:VE25" si="7">ST16-ST23</f>
        <v>4511.8887309999991</v>
      </c>
      <c r="SU25" s="23">
        <f t="shared" si="7"/>
        <v>5078.9151860000002</v>
      </c>
      <c r="SV25" s="23">
        <f t="shared" si="7"/>
        <v>2422.3817099999997</v>
      </c>
      <c r="SW25" s="23">
        <f t="shared" si="7"/>
        <v>871.4674399999999</v>
      </c>
      <c r="SX25" s="23">
        <f t="shared" si="7"/>
        <v>6546.2664160000004</v>
      </c>
      <c r="SY25" s="23">
        <f t="shared" si="7"/>
        <v>5092.7282400000004</v>
      </c>
      <c r="SZ25" s="23">
        <f t="shared" si="7"/>
        <v>4343.4551730000003</v>
      </c>
      <c r="TA25" s="23">
        <f t="shared" si="7"/>
        <v>7703.6825689999996</v>
      </c>
      <c r="TB25" s="23">
        <f t="shared" si="7"/>
        <v>1207.3677359999999</v>
      </c>
      <c r="TC25" s="23">
        <f t="shared" si="7"/>
        <v>2034.2463229999998</v>
      </c>
      <c r="TD25" s="23">
        <f t="shared" si="7"/>
        <v>365.84879500000005</v>
      </c>
      <c r="TE25" s="23">
        <f t="shared" si="7"/>
        <v>473.83645100000001</v>
      </c>
      <c r="TF25" s="23">
        <f t="shared" si="7"/>
        <v>3366.1900850000002</v>
      </c>
      <c r="TG25" s="23">
        <f t="shared" si="7"/>
        <v>753.41657699999996</v>
      </c>
      <c r="TH25" s="23">
        <f t="shared" si="7"/>
        <v>1541.8085140000001</v>
      </c>
      <c r="TI25" s="23">
        <f t="shared" si="7"/>
        <v>536.19768399999998</v>
      </c>
      <c r="TJ25" s="23">
        <f t="shared" si="7"/>
        <v>5988.0462459999999</v>
      </c>
      <c r="TK25" s="23">
        <f t="shared" si="7"/>
        <v>4597.8773579999997</v>
      </c>
      <c r="TL25" s="23">
        <f t="shared" si="7"/>
        <v>3857.7517670000007</v>
      </c>
      <c r="TM25" s="23">
        <f t="shared" si="7"/>
        <v>6823.3373179999999</v>
      </c>
      <c r="TN25" s="23">
        <f t="shared" si="7"/>
        <v>1053.3452589999999</v>
      </c>
      <c r="TO25" s="23">
        <f t="shared" si="7"/>
        <v>3209.3829489999998</v>
      </c>
      <c r="TP25" s="23">
        <f t="shared" si="7"/>
        <v>275.187094</v>
      </c>
      <c r="TQ25" s="23">
        <f t="shared" si="7"/>
        <v>355.14195100000006</v>
      </c>
      <c r="TR25" s="23">
        <f t="shared" si="7"/>
        <v>3801.8177879999998</v>
      </c>
      <c r="TS25" s="23">
        <f t="shared" si="7"/>
        <v>3843.2070330000001</v>
      </c>
      <c r="TT25" s="23">
        <f t="shared" si="7"/>
        <v>1502.24937</v>
      </c>
      <c r="TU25" s="23">
        <f t="shared" si="7"/>
        <v>323.63702499999999</v>
      </c>
      <c r="TV25" s="23">
        <f t="shared" si="7"/>
        <v>5080.0365930000007</v>
      </c>
      <c r="TW25" s="23">
        <f t="shared" si="7"/>
        <v>4135.8254770000003</v>
      </c>
      <c r="TX25" s="23">
        <f t="shared" si="7"/>
        <v>3433.8318800000002</v>
      </c>
      <c r="TY25" s="23">
        <f t="shared" si="7"/>
        <v>6184.5810099999999</v>
      </c>
      <c r="TZ25" s="23">
        <f t="shared" si="7"/>
        <v>2061.8714669999999</v>
      </c>
      <c r="UA25" s="23">
        <f t="shared" si="7"/>
        <v>2638.639936</v>
      </c>
      <c r="UB25" s="23">
        <f t="shared" si="7"/>
        <v>242.78654</v>
      </c>
      <c r="UC25" s="23">
        <f t="shared" si="7"/>
        <v>237.03157299999998</v>
      </c>
      <c r="UD25" s="23">
        <f t="shared" si="7"/>
        <v>3204.196449</v>
      </c>
      <c r="UE25" s="23">
        <f t="shared" si="7"/>
        <v>3351.4032379999999</v>
      </c>
      <c r="UF25" s="23">
        <f t="shared" si="7"/>
        <v>1321.650682</v>
      </c>
      <c r="UG25" s="23">
        <f t="shared" si="7"/>
        <v>303.96266099999997</v>
      </c>
      <c r="UH25" s="23">
        <f t="shared" si="7"/>
        <v>4605.9488570000003</v>
      </c>
      <c r="UI25" s="23">
        <f t="shared" si="7"/>
        <v>3691.7751060000001</v>
      </c>
      <c r="UJ25" s="23">
        <f t="shared" si="7"/>
        <v>3203.3870710000001</v>
      </c>
      <c r="UK25" s="23">
        <f t="shared" si="7"/>
        <v>3292.8518279999998</v>
      </c>
      <c r="UL25" s="23">
        <f t="shared" si="7"/>
        <v>1868.6423839999998</v>
      </c>
      <c r="UM25" s="23">
        <f t="shared" si="7"/>
        <v>2334.2924169999997</v>
      </c>
      <c r="UN25" s="23">
        <f t="shared" si="7"/>
        <v>215.941228</v>
      </c>
      <c r="UO25" s="23">
        <f t="shared" si="7"/>
        <v>231.88769599999998</v>
      </c>
      <c r="UP25" s="23">
        <f t="shared" si="7"/>
        <v>2951.6865889999999</v>
      </c>
      <c r="UQ25" s="23">
        <f t="shared" si="7"/>
        <v>2929.0493450000004</v>
      </c>
      <c r="UR25" s="23">
        <f t="shared" si="7"/>
        <v>1043.808769</v>
      </c>
      <c r="US25" s="23">
        <f t="shared" si="7"/>
        <v>258.516974</v>
      </c>
      <c r="UT25" s="23">
        <f t="shared" si="7"/>
        <v>4345.1499620000004</v>
      </c>
      <c r="UU25" s="23">
        <f t="shared" si="7"/>
        <v>3662.0036469999995</v>
      </c>
      <c r="UV25" s="23">
        <f t="shared" si="7"/>
        <v>2978.5123149999999</v>
      </c>
      <c r="UW25" s="23">
        <f t="shared" si="7"/>
        <v>5386.2820819999997</v>
      </c>
      <c r="UX25" s="23">
        <f t="shared" si="7"/>
        <v>1595.2125029999997</v>
      </c>
      <c r="UY25" s="23">
        <f t="shared" si="7"/>
        <v>2093.2165660000001</v>
      </c>
      <c r="UZ25" s="23">
        <f t="shared" si="7"/>
        <v>193.60560099999998</v>
      </c>
      <c r="VA25" s="23">
        <f t="shared" si="7"/>
        <v>223.21476400000003</v>
      </c>
      <c r="VB25" s="23">
        <f t="shared" si="7"/>
        <v>2252.9584620000001</v>
      </c>
      <c r="VC25" s="23">
        <f t="shared" si="7"/>
        <v>327.68003299999998</v>
      </c>
      <c r="VD25" s="23">
        <f t="shared" si="7"/>
        <v>692.10305999999991</v>
      </c>
      <c r="VE25" s="23">
        <f t="shared" si="7"/>
        <v>305.36485199999998</v>
      </c>
      <c r="VF25" s="23">
        <f t="shared" ref="VF25:XM25" si="8">VF16-VF23</f>
        <v>3928.3762510000001</v>
      </c>
      <c r="VG25" s="23">
        <f t="shared" si="8"/>
        <v>3235.4769650000003</v>
      </c>
      <c r="VH25" s="23">
        <f t="shared" si="8"/>
        <v>2521.4587529999999</v>
      </c>
      <c r="VI25" s="23">
        <f t="shared" si="8"/>
        <v>5222.614716</v>
      </c>
      <c r="VJ25" s="23">
        <f t="shared" si="8"/>
        <v>1204.2273</v>
      </c>
      <c r="VK25" s="23">
        <f t="shared" si="8"/>
        <v>2006.1843010000002</v>
      </c>
      <c r="VL25" s="23">
        <f t="shared" si="8"/>
        <v>200.45813599999997</v>
      </c>
      <c r="VM25" s="23">
        <f t="shared" si="8"/>
        <v>232.24262199999998</v>
      </c>
      <c r="VN25" s="23">
        <f t="shared" si="8"/>
        <v>2463.583165</v>
      </c>
      <c r="VO25" s="23">
        <f t="shared" si="8"/>
        <v>2725.9171049999995</v>
      </c>
      <c r="VP25" s="23">
        <f t="shared" si="8"/>
        <v>842.10652699999991</v>
      </c>
      <c r="VQ25" s="23">
        <f t="shared" si="8"/>
        <v>224.107157</v>
      </c>
      <c r="VR25" s="23">
        <f t="shared" si="8"/>
        <v>3360.9356930000004</v>
      </c>
      <c r="VS25" s="23">
        <f t="shared" si="8"/>
        <v>2849.7514729999998</v>
      </c>
      <c r="VT25" s="23">
        <f t="shared" si="8"/>
        <v>2373.7290849999999</v>
      </c>
      <c r="VU25" s="23">
        <f t="shared" si="8"/>
        <v>2724.9745170000001</v>
      </c>
      <c r="VV25" s="23">
        <f t="shared" si="8"/>
        <v>1151.79782</v>
      </c>
      <c r="VW25" s="23">
        <f t="shared" si="8"/>
        <v>1834.3641480000001</v>
      </c>
      <c r="VX25" s="23">
        <f t="shared" si="8"/>
        <v>153.424621</v>
      </c>
      <c r="VY25" s="23">
        <f t="shared" si="8"/>
        <v>188.43694399999998</v>
      </c>
      <c r="VZ25" s="23">
        <f t="shared" si="8"/>
        <v>2412.768775</v>
      </c>
      <c r="WA25" s="23">
        <f t="shared" si="8"/>
        <v>2347.4438840000003</v>
      </c>
      <c r="WB25" s="23">
        <f t="shared" si="8"/>
        <v>755.27180699999997</v>
      </c>
      <c r="WC25" s="23">
        <f t="shared" si="8"/>
        <v>165.873088</v>
      </c>
      <c r="WD25" s="23">
        <f t="shared" si="8"/>
        <v>2830.8795270000001</v>
      </c>
      <c r="WE25" s="23">
        <f t="shared" si="8"/>
        <v>2589.7922819999999</v>
      </c>
      <c r="WF25" s="23">
        <f t="shared" si="8"/>
        <v>2279.0846119999997</v>
      </c>
      <c r="WG25" s="23">
        <f t="shared" si="8"/>
        <v>4827.643145</v>
      </c>
      <c r="WH25" s="23">
        <f t="shared" si="8"/>
        <v>2065.7842879999998</v>
      </c>
      <c r="WI25" s="23">
        <f t="shared" si="8"/>
        <v>1600.1445530000001</v>
      </c>
      <c r="WJ25" s="23">
        <f t="shared" si="8"/>
        <v>147.97669300000001</v>
      </c>
      <c r="WK25" s="23">
        <f t="shared" si="8"/>
        <v>147.682593</v>
      </c>
      <c r="WL25" s="23">
        <f t="shared" si="8"/>
        <v>2395.4971430000001</v>
      </c>
      <c r="WM25" s="23">
        <f t="shared" si="8"/>
        <v>2129.4219349999998</v>
      </c>
      <c r="WN25" s="23">
        <f t="shared" si="8"/>
        <v>787.81761000000006</v>
      </c>
      <c r="WO25" s="23">
        <f t="shared" si="8"/>
        <v>212.98161699999997</v>
      </c>
      <c r="WP25" s="23">
        <f t="shared" si="8"/>
        <v>2307.7922330000001</v>
      </c>
      <c r="WQ25" s="23">
        <f t="shared" si="8"/>
        <v>3032.887659</v>
      </c>
      <c r="WR25" s="23">
        <f t="shared" si="8"/>
        <v>2454.2412189999995</v>
      </c>
      <c r="WS25" s="23">
        <f t="shared" si="8"/>
        <v>4230.8326580000003</v>
      </c>
      <c r="WT25" s="23">
        <f t="shared" si="8"/>
        <v>1973.9474869999999</v>
      </c>
      <c r="WU25" s="23">
        <f t="shared" si="8"/>
        <v>1238.891132</v>
      </c>
      <c r="WV25" s="23">
        <f t="shared" si="8"/>
        <v>121.30788499999998</v>
      </c>
      <c r="WW25" s="23">
        <f t="shared" si="8"/>
        <v>127.932873</v>
      </c>
      <c r="WX25" s="23">
        <f t="shared" si="8"/>
        <v>2185.8523529999998</v>
      </c>
      <c r="WY25" s="23">
        <f t="shared" si="8"/>
        <v>1718.9032299999999</v>
      </c>
      <c r="WZ25" s="23">
        <f t="shared" si="8"/>
        <v>545.28932899999995</v>
      </c>
      <c r="XA25" s="23">
        <f t="shared" si="8"/>
        <v>140.55002999999999</v>
      </c>
      <c r="XB25" s="23">
        <f t="shared" si="8"/>
        <v>2283.1300730000003</v>
      </c>
      <c r="XC25" s="23">
        <f t="shared" si="8"/>
        <v>2381.0087479999997</v>
      </c>
      <c r="XD25" s="23">
        <f t="shared" si="8"/>
        <v>2151.956874</v>
      </c>
      <c r="XE25" s="23">
        <f t="shared" si="8"/>
        <v>4227.6468290000003</v>
      </c>
      <c r="XF25" s="23">
        <f t="shared" si="8"/>
        <v>2217.5384379999996</v>
      </c>
      <c r="XG25" s="23">
        <f t="shared" si="8"/>
        <v>1434.9754820000001</v>
      </c>
      <c r="XH25" s="23">
        <f t="shared" si="8"/>
        <v>171.233238</v>
      </c>
      <c r="XI25" s="23">
        <f t="shared" si="8"/>
        <v>143.00054299999999</v>
      </c>
      <c r="XJ25" s="23">
        <f t="shared" si="8"/>
        <v>2165.16608</v>
      </c>
      <c r="XK25" s="23">
        <f t="shared" si="8"/>
        <v>1876.7609669999997</v>
      </c>
      <c r="XL25" s="23">
        <f t="shared" si="8"/>
        <v>551.89302499999997</v>
      </c>
      <c r="XM25" s="23">
        <f t="shared" si="8"/>
        <v>126.603487</v>
      </c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</row>
    <row r="26" spans="1:685" x14ac:dyDescent="0.3">
      <c r="A26" s="25" t="s">
        <v>319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</row>
    <row r="27" spans="1:685" x14ac:dyDescent="0.3">
      <c r="A27" s="27" t="s">
        <v>321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>
        <f t="shared" ref="AL27:BM27" si="9">AL20-AL13</f>
        <v>5562.4689959999996</v>
      </c>
      <c r="AM27" s="23">
        <f t="shared" si="9"/>
        <v>4655.3592419999995</v>
      </c>
      <c r="AN27" s="23">
        <f t="shared" si="9"/>
        <v>3840.74253</v>
      </c>
      <c r="AO27" s="23">
        <f t="shared" si="9"/>
        <v>2643.6764999999996</v>
      </c>
      <c r="AP27" s="23">
        <f t="shared" si="9"/>
        <v>7927.7628049999985</v>
      </c>
      <c r="AQ27" s="23">
        <f t="shared" si="9"/>
        <v>5440.4982670000009</v>
      </c>
      <c r="AR27" s="23">
        <f t="shared" si="9"/>
        <v>4385.39012</v>
      </c>
      <c r="AS27" s="23">
        <f t="shared" si="9"/>
        <v>5451.9479830000018</v>
      </c>
      <c r="AT27" s="23">
        <f t="shared" si="9"/>
        <v>6038.2565959999993</v>
      </c>
      <c r="AU27" s="23">
        <f t="shared" si="9"/>
        <v>4979.4119790000004</v>
      </c>
      <c r="AV27" s="23">
        <f t="shared" si="9"/>
        <v>5047.9180380000007</v>
      </c>
      <c r="AW27" s="23">
        <f t="shared" si="9"/>
        <v>7128.2692819999993</v>
      </c>
      <c r="AX27" s="23">
        <f t="shared" si="9"/>
        <v>7121.1442279999992</v>
      </c>
      <c r="AY27" s="23">
        <f t="shared" si="9"/>
        <v>5503.2829789999996</v>
      </c>
      <c r="AZ27" s="23">
        <f t="shared" si="9"/>
        <v>4251.9262310000004</v>
      </c>
      <c r="BA27" s="23">
        <f t="shared" si="9"/>
        <v>2988.9091080000003</v>
      </c>
      <c r="BB27" s="23">
        <f t="shared" si="9"/>
        <v>7409.9079359999996</v>
      </c>
      <c r="BC27" s="23">
        <f t="shared" si="9"/>
        <v>5986.7479230000008</v>
      </c>
      <c r="BD27" s="23">
        <f t="shared" si="9"/>
        <v>4666.8870039999983</v>
      </c>
      <c r="BE27" s="23">
        <f t="shared" si="9"/>
        <v>5007.776926999999</v>
      </c>
      <c r="BF27" s="23">
        <f t="shared" si="9"/>
        <v>6663.6006579999994</v>
      </c>
      <c r="BG27" s="23">
        <f t="shared" si="9"/>
        <v>11721.106460000001</v>
      </c>
      <c r="BH27" s="23">
        <f t="shared" si="9"/>
        <v>5053.9253100000005</v>
      </c>
      <c r="BI27" s="23">
        <f t="shared" si="9"/>
        <v>7386.3202829999991</v>
      </c>
      <c r="BJ27" s="23">
        <f t="shared" si="9"/>
        <v>6557.6869669999996</v>
      </c>
      <c r="BK27" s="23">
        <f t="shared" si="9"/>
        <v>5313.8013219999993</v>
      </c>
      <c r="BL27" s="23">
        <f t="shared" si="9"/>
        <v>4690.0549459999993</v>
      </c>
      <c r="BM27" s="23">
        <f t="shared" si="9"/>
        <v>3753.1638879999996</v>
      </c>
      <c r="BN27" s="23">
        <f t="shared" ref="BN27:DY27" si="10">BN20-BN13</f>
        <v>5990.223648000001</v>
      </c>
      <c r="BO27" s="23">
        <f t="shared" si="10"/>
        <v>5654.296053</v>
      </c>
      <c r="BP27" s="23">
        <f t="shared" si="10"/>
        <v>5123.1299479999998</v>
      </c>
      <c r="BQ27" s="23">
        <f t="shared" si="10"/>
        <v>5018.8808639999988</v>
      </c>
      <c r="BR27" s="23">
        <f t="shared" si="10"/>
        <v>6534.0843269999987</v>
      </c>
      <c r="BS27" s="23">
        <f t="shared" si="10"/>
        <v>4995.2853560000003</v>
      </c>
      <c r="BT27" s="23">
        <f t="shared" si="10"/>
        <v>5242.482919</v>
      </c>
      <c r="BU27" s="23">
        <f t="shared" si="10"/>
        <v>8163.8225719999991</v>
      </c>
      <c r="BV27" s="23">
        <f t="shared" si="10"/>
        <v>6667.7877370000006</v>
      </c>
      <c r="BW27" s="23">
        <f t="shared" si="10"/>
        <v>5820.5900199999996</v>
      </c>
      <c r="BX27" s="23">
        <f t="shared" si="10"/>
        <v>5408.071531999999</v>
      </c>
      <c r="BY27" s="23">
        <f t="shared" si="10"/>
        <v>3802.4887100000005</v>
      </c>
      <c r="BZ27" s="23">
        <f t="shared" si="10"/>
        <v>7651.4048540000022</v>
      </c>
      <c r="CA27" s="23">
        <f t="shared" si="10"/>
        <v>5596.224494</v>
      </c>
      <c r="CB27" s="23">
        <f t="shared" si="10"/>
        <v>5146.5482820000016</v>
      </c>
      <c r="CC27" s="23">
        <f t="shared" si="10"/>
        <v>5518.2963469999995</v>
      </c>
      <c r="CD27" s="23">
        <f t="shared" si="10"/>
        <v>6479.2816249999996</v>
      </c>
      <c r="CE27" s="23">
        <f t="shared" si="10"/>
        <v>4575.1513199999999</v>
      </c>
      <c r="CF27" s="23">
        <f t="shared" si="10"/>
        <v>5290.0950019999991</v>
      </c>
      <c r="CG27" s="23">
        <f t="shared" si="10"/>
        <v>8424.0132269999995</v>
      </c>
      <c r="CH27" s="23">
        <f t="shared" si="10"/>
        <v>7165.3695699999989</v>
      </c>
      <c r="CI27" s="23">
        <f t="shared" si="10"/>
        <v>5953.1276529999996</v>
      </c>
      <c r="CJ27" s="23">
        <f t="shared" si="10"/>
        <v>5352.0026259999995</v>
      </c>
      <c r="CK27" s="23">
        <f t="shared" si="10"/>
        <v>3654.7553349999998</v>
      </c>
      <c r="CL27" s="23">
        <f t="shared" si="10"/>
        <v>8107.6862170000004</v>
      </c>
      <c r="CM27" s="23">
        <f t="shared" si="10"/>
        <v>7635.3299369999986</v>
      </c>
      <c r="CN27" s="23">
        <f t="shared" si="10"/>
        <v>4701.4856380000001</v>
      </c>
      <c r="CO27" s="23">
        <f t="shared" si="10"/>
        <v>5782.9050919999972</v>
      </c>
      <c r="CP27" s="23">
        <f t="shared" si="10"/>
        <v>6443.4140920000009</v>
      </c>
      <c r="CQ27" s="23">
        <f t="shared" si="10"/>
        <v>8055.3489849999987</v>
      </c>
      <c r="CR27" s="23">
        <f t="shared" si="10"/>
        <v>5415.3717479999996</v>
      </c>
      <c r="CS27" s="23">
        <f t="shared" si="10"/>
        <v>8278.3924430000006</v>
      </c>
      <c r="CT27" s="23">
        <f t="shared" si="10"/>
        <v>7579.3688110000003</v>
      </c>
      <c r="CU27" s="23">
        <f t="shared" si="10"/>
        <v>5928.4348119999995</v>
      </c>
      <c r="CV27" s="23">
        <f t="shared" si="10"/>
        <v>4789.9833519999993</v>
      </c>
      <c r="CW27" s="23">
        <f t="shared" si="10"/>
        <v>3416.6989259999996</v>
      </c>
      <c r="CX27" s="23">
        <f t="shared" si="10"/>
        <v>7871.7382239999988</v>
      </c>
      <c r="CY27" s="23">
        <f t="shared" si="10"/>
        <v>6584.172257000002</v>
      </c>
      <c r="CZ27" s="23">
        <f t="shared" si="10"/>
        <v>5029.687243999997</v>
      </c>
      <c r="DA27" s="23">
        <f t="shared" si="10"/>
        <v>5989.1006039999993</v>
      </c>
      <c r="DB27" s="23">
        <f t="shared" si="10"/>
        <v>7697.4026639999975</v>
      </c>
      <c r="DC27" s="23">
        <f t="shared" si="10"/>
        <v>11755.143384999999</v>
      </c>
      <c r="DD27" s="23">
        <f t="shared" si="10"/>
        <v>7148.5533439999981</v>
      </c>
      <c r="DE27" s="23">
        <f t="shared" si="10"/>
        <v>8337.6388759999991</v>
      </c>
      <c r="DF27" s="23">
        <f t="shared" si="10"/>
        <v>8187.3783949999997</v>
      </c>
      <c r="DG27" s="23">
        <f t="shared" si="10"/>
        <v>6758.8211420000007</v>
      </c>
      <c r="DH27" s="23">
        <f t="shared" si="10"/>
        <v>5378.6317350000008</v>
      </c>
      <c r="DI27" s="23">
        <f t="shared" si="10"/>
        <v>4276.4031880000002</v>
      </c>
      <c r="DJ27" s="23">
        <f t="shared" si="10"/>
        <v>7178.841848</v>
      </c>
      <c r="DK27" s="23">
        <f t="shared" si="10"/>
        <v>6022.0335510000004</v>
      </c>
      <c r="DL27" s="23">
        <f t="shared" si="10"/>
        <v>5586.6934679999977</v>
      </c>
      <c r="DM27" s="23">
        <f t="shared" si="10"/>
        <v>6121.5208520000015</v>
      </c>
      <c r="DN27" s="23">
        <f t="shared" si="10"/>
        <v>6324.897151000001</v>
      </c>
      <c r="DO27" s="23">
        <f t="shared" si="10"/>
        <v>6047.140785999999</v>
      </c>
      <c r="DP27" s="23">
        <f t="shared" si="10"/>
        <v>5904.1923069999993</v>
      </c>
      <c r="DQ27" s="23">
        <f t="shared" si="10"/>
        <v>9084.9088149999989</v>
      </c>
      <c r="DR27" s="23">
        <f t="shared" si="10"/>
        <v>8854.1365010000009</v>
      </c>
      <c r="DS27" s="23">
        <f t="shared" si="10"/>
        <v>7103.3512339999997</v>
      </c>
      <c r="DT27" s="23">
        <f t="shared" si="10"/>
        <v>5704.7241680000006</v>
      </c>
      <c r="DU27" s="23">
        <f t="shared" si="10"/>
        <v>7506.8169400000006</v>
      </c>
      <c r="DV27" s="23">
        <f t="shared" si="10"/>
        <v>7989.0276570000005</v>
      </c>
      <c r="DW27" s="23">
        <f t="shared" si="10"/>
        <v>7456.2166240000006</v>
      </c>
      <c r="DX27" s="23">
        <f t="shared" si="10"/>
        <v>5994.4484620000003</v>
      </c>
      <c r="DY27" s="23">
        <f t="shared" si="10"/>
        <v>5939.4426920000005</v>
      </c>
      <c r="DZ27" s="23">
        <f t="shared" ref="DZ27:GK27" si="11">DZ20-DZ13</f>
        <v>7507.6081770000019</v>
      </c>
      <c r="EA27" s="23">
        <f t="shared" si="11"/>
        <v>6810.8592360000002</v>
      </c>
      <c r="EB27" s="23">
        <f t="shared" si="11"/>
        <v>6235.3677279999993</v>
      </c>
      <c r="EC27" s="23">
        <f t="shared" si="11"/>
        <v>9833.3931559999983</v>
      </c>
      <c r="ED27" s="23">
        <f t="shared" si="11"/>
        <v>8046.4708439999995</v>
      </c>
      <c r="EE27" s="23">
        <f t="shared" si="11"/>
        <v>6638.2400529999995</v>
      </c>
      <c r="EF27" s="23">
        <f t="shared" si="11"/>
        <v>5950.0469759999996</v>
      </c>
      <c r="EG27" s="23">
        <f t="shared" si="11"/>
        <v>4964.3028710000008</v>
      </c>
      <c r="EH27" s="23">
        <f t="shared" si="11"/>
        <v>6715.9613819999977</v>
      </c>
      <c r="EI27" s="23">
        <f t="shared" si="11"/>
        <v>6775.6558650000006</v>
      </c>
      <c r="EJ27" s="23">
        <f t="shared" si="11"/>
        <v>6051.2802139999985</v>
      </c>
      <c r="EK27" s="23">
        <f t="shared" si="11"/>
        <v>5908.3036769999999</v>
      </c>
      <c r="EL27" s="23">
        <f t="shared" si="11"/>
        <v>7621.9079229999988</v>
      </c>
      <c r="EM27" s="23">
        <f t="shared" si="11"/>
        <v>9601.9101869999995</v>
      </c>
      <c r="EN27" s="23">
        <f t="shared" si="11"/>
        <v>6773.1577040000011</v>
      </c>
      <c r="EO27" s="23">
        <f t="shared" si="11"/>
        <v>10124.772918000002</v>
      </c>
      <c r="EP27" s="23">
        <f t="shared" si="11"/>
        <v>8142.8531199999998</v>
      </c>
      <c r="EQ27" s="23">
        <f t="shared" si="11"/>
        <v>7246.5643160000018</v>
      </c>
      <c r="ER27" s="23">
        <f t="shared" si="11"/>
        <v>6616.1920339999997</v>
      </c>
      <c r="ES27" s="23">
        <f t="shared" si="11"/>
        <v>5655.9241630000006</v>
      </c>
      <c r="ET27" s="23">
        <f t="shared" si="11"/>
        <v>8153.6493829999999</v>
      </c>
      <c r="EU27" s="23">
        <f t="shared" si="11"/>
        <v>8418.8201789999985</v>
      </c>
      <c r="EV27" s="23">
        <f t="shared" si="11"/>
        <v>6118.6997250000022</v>
      </c>
      <c r="EW27" s="23">
        <f t="shared" si="11"/>
        <v>6231.8137979999992</v>
      </c>
      <c r="EX27" s="23">
        <f t="shared" si="11"/>
        <v>7823.7374340000024</v>
      </c>
      <c r="EY27" s="23">
        <f t="shared" si="11"/>
        <v>8089.9698470000021</v>
      </c>
      <c r="EZ27" s="23">
        <f t="shared" si="11"/>
        <v>8219.4999889999981</v>
      </c>
      <c r="FA27" s="23">
        <f t="shared" si="11"/>
        <v>10843.812437000001</v>
      </c>
      <c r="FB27" s="23">
        <f t="shared" si="11"/>
        <v>9022.7284209999998</v>
      </c>
      <c r="FC27" s="23">
        <f t="shared" si="11"/>
        <v>7504.2187479999993</v>
      </c>
      <c r="FD27" s="23">
        <f t="shared" si="11"/>
        <v>7371.4541130000016</v>
      </c>
      <c r="FE27" s="23">
        <f t="shared" si="11"/>
        <v>5239.3385599999992</v>
      </c>
      <c r="FF27" s="23">
        <f t="shared" si="11"/>
        <v>8579.3294440000027</v>
      </c>
      <c r="FG27" s="23">
        <f t="shared" si="11"/>
        <v>8377.6451349999988</v>
      </c>
      <c r="FH27" s="23">
        <f t="shared" si="11"/>
        <v>5732.2594519999984</v>
      </c>
      <c r="FI27" s="23">
        <f t="shared" si="11"/>
        <v>6724.3598920000004</v>
      </c>
      <c r="FJ27" s="23">
        <f t="shared" si="11"/>
        <v>7544.720824</v>
      </c>
      <c r="FK27" s="23">
        <f t="shared" si="11"/>
        <v>12540.860265999996</v>
      </c>
      <c r="FL27" s="23">
        <f t="shared" si="11"/>
        <v>8742.5674029999973</v>
      </c>
      <c r="FM27" s="23">
        <f t="shared" si="11"/>
        <v>9688.5822529999969</v>
      </c>
      <c r="FN27" s="23">
        <f t="shared" si="11"/>
        <v>9478.219936999998</v>
      </c>
      <c r="FO27" s="23">
        <f t="shared" si="11"/>
        <v>7836.2692409999981</v>
      </c>
      <c r="FP27" s="23">
        <f t="shared" si="11"/>
        <v>7318.9716010000011</v>
      </c>
      <c r="FQ27" s="23">
        <f t="shared" si="11"/>
        <v>6231.5770959999991</v>
      </c>
      <c r="FR27" s="23">
        <f t="shared" si="11"/>
        <v>9464.8594559999983</v>
      </c>
      <c r="FS27" s="23">
        <f t="shared" si="11"/>
        <v>7371.8739600000008</v>
      </c>
      <c r="FT27" s="23">
        <f t="shared" si="11"/>
        <v>6118.0224250000028</v>
      </c>
      <c r="FU27" s="23">
        <f t="shared" si="11"/>
        <v>7036.2358619999977</v>
      </c>
      <c r="FV27" s="23">
        <f t="shared" si="11"/>
        <v>6995.7381910000004</v>
      </c>
      <c r="FW27" s="23">
        <f t="shared" si="11"/>
        <v>9127.8254199999992</v>
      </c>
      <c r="FX27" s="23">
        <f t="shared" si="11"/>
        <v>8574.9703829999999</v>
      </c>
      <c r="FY27" s="23">
        <f t="shared" si="11"/>
        <v>10070.088007999999</v>
      </c>
      <c r="FZ27" s="23">
        <f t="shared" si="11"/>
        <v>10059.640441000003</v>
      </c>
      <c r="GA27" s="23">
        <f t="shared" si="11"/>
        <v>8287.3770790000017</v>
      </c>
      <c r="GB27" s="23">
        <f t="shared" si="11"/>
        <v>7533.6573959999987</v>
      </c>
      <c r="GC27" s="23">
        <f t="shared" si="11"/>
        <v>7369.8428929999991</v>
      </c>
      <c r="GD27" s="23">
        <f t="shared" si="11"/>
        <v>8638.782231000001</v>
      </c>
      <c r="GE27" s="23">
        <f t="shared" si="11"/>
        <v>7431.7689989999999</v>
      </c>
      <c r="GF27" s="23">
        <f t="shared" si="11"/>
        <v>6482.3783400000029</v>
      </c>
      <c r="GG27" s="23">
        <f t="shared" si="11"/>
        <v>6821.3884510000025</v>
      </c>
      <c r="GH27" s="23">
        <f t="shared" si="11"/>
        <v>7586.4353169999995</v>
      </c>
      <c r="GI27" s="23">
        <f t="shared" si="11"/>
        <v>9787.967459999998</v>
      </c>
      <c r="GJ27" s="23">
        <f t="shared" si="11"/>
        <v>8724.9990309999994</v>
      </c>
      <c r="GK27" s="23">
        <f t="shared" si="11"/>
        <v>10686.757440999994</v>
      </c>
      <c r="GL27" s="23">
        <f t="shared" ref="GL27:IW27" si="12">GL20-GL13</f>
        <v>10159.338371999998</v>
      </c>
      <c r="GM27" s="23">
        <f t="shared" si="12"/>
        <v>8476.1647899999989</v>
      </c>
      <c r="GN27" s="23">
        <f t="shared" si="12"/>
        <v>7614.1290260000023</v>
      </c>
      <c r="GO27" s="23">
        <f t="shared" si="12"/>
        <v>9082.6677670000026</v>
      </c>
      <c r="GP27" s="23">
        <f t="shared" si="12"/>
        <v>8052.7580390000003</v>
      </c>
      <c r="GQ27" s="23">
        <f t="shared" si="12"/>
        <v>7820.1781310000006</v>
      </c>
      <c r="GR27" s="23">
        <f t="shared" si="12"/>
        <v>6524.4009359999982</v>
      </c>
      <c r="GS27" s="23">
        <f t="shared" si="12"/>
        <v>6654.6547060000048</v>
      </c>
      <c r="GT27" s="23">
        <f t="shared" si="12"/>
        <v>7910.8793760000008</v>
      </c>
      <c r="GU27" s="23">
        <f t="shared" si="12"/>
        <v>9795.4474639999989</v>
      </c>
      <c r="GV27" s="23">
        <f t="shared" si="12"/>
        <v>8458.4758010000005</v>
      </c>
      <c r="GW27" s="23">
        <f t="shared" si="12"/>
        <v>11201.371729000006</v>
      </c>
      <c r="GX27" s="23">
        <f t="shared" si="12"/>
        <v>10540.116949999996</v>
      </c>
      <c r="GY27" s="23">
        <f t="shared" si="12"/>
        <v>8414.9037210000024</v>
      </c>
      <c r="GZ27" s="23">
        <f t="shared" si="12"/>
        <v>8268.8793310000001</v>
      </c>
      <c r="HA27" s="23">
        <f t="shared" si="12"/>
        <v>7445.1552270000011</v>
      </c>
      <c r="HB27" s="23">
        <f t="shared" si="12"/>
        <v>7626.4023720000005</v>
      </c>
      <c r="HC27" s="23">
        <f t="shared" si="12"/>
        <v>8591.7198380000009</v>
      </c>
      <c r="HD27" s="23">
        <f t="shared" si="12"/>
        <v>6770.6716190000006</v>
      </c>
      <c r="HE27" s="23">
        <f t="shared" si="12"/>
        <v>7030.1468569999997</v>
      </c>
      <c r="HF27" s="23">
        <f t="shared" si="12"/>
        <v>8923.5460349999994</v>
      </c>
      <c r="HG27" s="23">
        <f t="shared" si="12"/>
        <v>11864.300080999998</v>
      </c>
      <c r="HH27" s="23">
        <f t="shared" si="12"/>
        <v>10139.006958000002</v>
      </c>
      <c r="HI27" s="23">
        <f t="shared" si="12"/>
        <v>11623.143805</v>
      </c>
      <c r="HJ27" s="23">
        <f t="shared" si="12"/>
        <v>10200.651496000002</v>
      </c>
      <c r="HK27" s="23">
        <f t="shared" si="12"/>
        <v>8472.0409749999999</v>
      </c>
      <c r="HL27" s="23">
        <f t="shared" si="12"/>
        <v>8503.5287370000005</v>
      </c>
      <c r="HM27" s="23">
        <f t="shared" si="12"/>
        <v>7573.0565049999987</v>
      </c>
      <c r="HN27" s="23">
        <f t="shared" si="12"/>
        <v>7839.8129799999988</v>
      </c>
      <c r="HO27" s="23">
        <f t="shared" si="12"/>
        <v>8237.1306139999979</v>
      </c>
      <c r="HP27" s="23">
        <f t="shared" si="12"/>
        <v>6007.7047450000027</v>
      </c>
      <c r="HQ27" s="23">
        <f t="shared" si="12"/>
        <v>7184.7188819999938</v>
      </c>
      <c r="HR27" s="23">
        <f t="shared" si="12"/>
        <v>8249.5743779999975</v>
      </c>
      <c r="HS27" s="23">
        <f t="shared" si="12"/>
        <v>9087.5362939999977</v>
      </c>
      <c r="HT27" s="23">
        <f t="shared" si="12"/>
        <v>9728.1467310000007</v>
      </c>
      <c r="HU27" s="23">
        <f t="shared" si="12"/>
        <v>11229.267449999999</v>
      </c>
      <c r="HV27" s="23">
        <f t="shared" si="12"/>
        <v>11030.655816999999</v>
      </c>
      <c r="HW27" s="23">
        <f t="shared" si="12"/>
        <v>8549.8242160000045</v>
      </c>
      <c r="HX27" s="23">
        <f t="shared" si="12"/>
        <v>8876.6085589999966</v>
      </c>
      <c r="HY27" s="23">
        <f t="shared" si="12"/>
        <v>8685.5532119999989</v>
      </c>
      <c r="HZ27" s="23">
        <f t="shared" si="12"/>
        <v>9177.1488299999983</v>
      </c>
      <c r="IA27" s="23">
        <f t="shared" si="12"/>
        <v>8836.4945439999974</v>
      </c>
      <c r="IB27" s="23">
        <f t="shared" si="12"/>
        <v>6110.5150080000021</v>
      </c>
      <c r="IC27" s="23">
        <f t="shared" si="12"/>
        <v>7579.8296810000029</v>
      </c>
      <c r="ID27" s="23">
        <f t="shared" si="12"/>
        <v>7895.264615</v>
      </c>
      <c r="IE27" s="23">
        <f t="shared" si="12"/>
        <v>9867.5005659999988</v>
      </c>
      <c r="IF27" s="23">
        <f t="shared" si="12"/>
        <v>9797.5758179999975</v>
      </c>
      <c r="IG27" s="23">
        <f t="shared" si="12"/>
        <v>10368.589358000005</v>
      </c>
      <c r="IH27" s="23">
        <f t="shared" si="12"/>
        <v>11240.568611999999</v>
      </c>
      <c r="II27" s="23">
        <f t="shared" si="12"/>
        <v>9079.9595890000019</v>
      </c>
      <c r="IJ27" s="23">
        <f t="shared" si="12"/>
        <v>8496.887880000002</v>
      </c>
      <c r="IK27" s="23">
        <f t="shared" si="12"/>
        <v>7806.5650219999989</v>
      </c>
      <c r="IL27" s="23">
        <f t="shared" si="12"/>
        <v>8559.7159180000017</v>
      </c>
      <c r="IM27" s="23">
        <f t="shared" si="12"/>
        <v>8275.8155839999963</v>
      </c>
      <c r="IN27" s="23">
        <f t="shared" si="12"/>
        <v>6589.1586429999952</v>
      </c>
      <c r="IO27" s="23">
        <f t="shared" si="12"/>
        <v>7643.3319229999979</v>
      </c>
      <c r="IP27" s="23">
        <f t="shared" si="12"/>
        <v>7480.3854949999986</v>
      </c>
      <c r="IQ27" s="23">
        <f t="shared" si="12"/>
        <v>10673.323447000002</v>
      </c>
      <c r="IR27" s="23">
        <f t="shared" si="12"/>
        <v>10090.750383000002</v>
      </c>
      <c r="IS27" s="23">
        <f t="shared" si="12"/>
        <v>10408.949988</v>
      </c>
      <c r="IT27" s="23">
        <f t="shared" si="12"/>
        <v>11082.244105999998</v>
      </c>
      <c r="IU27" s="23">
        <f t="shared" si="12"/>
        <v>9197.4252329999981</v>
      </c>
      <c r="IV27" s="23">
        <f t="shared" si="12"/>
        <v>8347.147777000002</v>
      </c>
      <c r="IW27" s="23">
        <f t="shared" si="12"/>
        <v>8663.7481650000009</v>
      </c>
      <c r="IX27" s="23">
        <f t="shared" ref="IX27:JQ27" si="13">IX20-IX13</f>
        <v>8111.0357560000011</v>
      </c>
      <c r="IY27" s="23">
        <f t="shared" si="13"/>
        <v>8442.2999790000031</v>
      </c>
      <c r="IZ27" s="23">
        <f t="shared" si="13"/>
        <v>6867.4383809999999</v>
      </c>
      <c r="JA27" s="23">
        <f t="shared" si="13"/>
        <v>7073.2617270000046</v>
      </c>
      <c r="JB27" s="23">
        <f t="shared" si="13"/>
        <v>8149.9514900000031</v>
      </c>
      <c r="JC27" s="23">
        <f t="shared" si="13"/>
        <v>10723.994041000002</v>
      </c>
      <c r="JD27" s="23">
        <f t="shared" si="13"/>
        <v>9373.4341920000006</v>
      </c>
      <c r="JE27" s="23">
        <f t="shared" si="13"/>
        <v>11621.037489000002</v>
      </c>
      <c r="JF27" s="23">
        <f t="shared" si="13"/>
        <v>10836.599268999998</v>
      </c>
      <c r="JG27" s="23">
        <f t="shared" si="13"/>
        <v>9531.5061770000029</v>
      </c>
      <c r="JH27" s="23">
        <f t="shared" si="13"/>
        <v>8942.2054650000027</v>
      </c>
      <c r="JI27" s="23">
        <f t="shared" si="13"/>
        <v>9011.5739219999996</v>
      </c>
      <c r="JJ27" s="23">
        <f t="shared" si="13"/>
        <v>7286.8206659999996</v>
      </c>
      <c r="JK27" s="23">
        <f t="shared" si="13"/>
        <v>8556.356498000001</v>
      </c>
      <c r="JL27" s="23">
        <f t="shared" si="13"/>
        <v>7107.9236020000026</v>
      </c>
      <c r="JM27" s="23">
        <f t="shared" si="13"/>
        <v>6929.4318990000029</v>
      </c>
      <c r="JN27" s="23">
        <f t="shared" si="13"/>
        <v>8797.6439889999965</v>
      </c>
      <c r="JO27" s="23">
        <f t="shared" si="13"/>
        <v>10242.596119999998</v>
      </c>
      <c r="JP27" s="23">
        <f t="shared" si="13"/>
        <v>9832.5236699999987</v>
      </c>
      <c r="JQ27" s="23">
        <f t="shared" si="13"/>
        <v>11398.749192000003</v>
      </c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>
        <f t="shared" ref="OH27:QG27" si="14">OH20-OH13</f>
        <v>5497.2971730000008</v>
      </c>
      <c r="OI27" s="23">
        <f t="shared" si="14"/>
        <v>5627.4051330000002</v>
      </c>
      <c r="OJ27" s="23">
        <f t="shared" si="14"/>
        <v>5173.8280150000001</v>
      </c>
      <c r="OK27" s="23">
        <f t="shared" si="14"/>
        <v>2721.6082630000001</v>
      </c>
      <c r="OL27" s="23">
        <f t="shared" si="14"/>
        <v>9462.8934979999995</v>
      </c>
      <c r="OM27" s="23">
        <f t="shared" si="14"/>
        <v>4841.5379510000002</v>
      </c>
      <c r="ON27" s="23">
        <f t="shared" si="14"/>
        <v>7953.3116320000008</v>
      </c>
      <c r="OO27" s="23">
        <f t="shared" si="14"/>
        <v>7632.8491239999985</v>
      </c>
      <c r="OP27" s="23">
        <f t="shared" si="14"/>
        <v>6309.8647839999994</v>
      </c>
      <c r="OQ27" s="23">
        <f t="shared" si="14"/>
        <v>4784.8844419999996</v>
      </c>
      <c r="OR27" s="23">
        <f t="shared" si="14"/>
        <v>8111.3288839999996</v>
      </c>
      <c r="OS27" s="23">
        <f t="shared" si="14"/>
        <v>12514.759421999999</v>
      </c>
      <c r="OT27" s="23">
        <f t="shared" si="14"/>
        <v>5296.3662490000006</v>
      </c>
      <c r="OU27" s="23">
        <f t="shared" si="14"/>
        <v>5030.1332020000009</v>
      </c>
      <c r="OV27" s="23">
        <f t="shared" si="14"/>
        <v>5123.2137989999992</v>
      </c>
      <c r="OW27" s="23">
        <f t="shared" si="14"/>
        <v>2379.5271979999998</v>
      </c>
      <c r="OX27" s="23">
        <f t="shared" si="14"/>
        <v>9539.9675160000006</v>
      </c>
      <c r="OY27" s="23">
        <f t="shared" si="14"/>
        <v>7292.4205650000004</v>
      </c>
      <c r="OZ27" s="23">
        <f t="shared" si="14"/>
        <v>7659.6932330000018</v>
      </c>
      <c r="PA27" s="23">
        <f t="shared" si="14"/>
        <v>7929.1309319999982</v>
      </c>
      <c r="PB27" s="23">
        <f t="shared" si="14"/>
        <v>5865.7384270000002</v>
      </c>
      <c r="PC27" s="23">
        <f t="shared" si="14"/>
        <v>10616.347816000001</v>
      </c>
      <c r="PD27" s="23">
        <f t="shared" si="14"/>
        <v>8271.8885179999997</v>
      </c>
      <c r="PE27" s="23">
        <f t="shared" si="14"/>
        <v>11165.826153999998</v>
      </c>
      <c r="PF27" s="23">
        <f t="shared" si="14"/>
        <v>5012.9781250000005</v>
      </c>
      <c r="PG27" s="23">
        <f t="shared" si="14"/>
        <v>4918.1249550000002</v>
      </c>
      <c r="PH27" s="23">
        <f t="shared" si="14"/>
        <v>4540.689973999999</v>
      </c>
      <c r="PI27" s="23">
        <f t="shared" si="14"/>
        <v>2411.8027379999999</v>
      </c>
      <c r="PJ27" s="23">
        <f t="shared" si="14"/>
        <v>7527.9655810000004</v>
      </c>
      <c r="PK27" s="23">
        <f t="shared" si="14"/>
        <v>4471.6235889999989</v>
      </c>
      <c r="PL27" s="23">
        <f t="shared" si="14"/>
        <v>7222.9937030000001</v>
      </c>
      <c r="PM27" s="23">
        <f t="shared" si="14"/>
        <v>8246.7262659999978</v>
      </c>
      <c r="PN27" s="23">
        <f t="shared" si="14"/>
        <v>4666.6788340000003</v>
      </c>
      <c r="PO27" s="23">
        <f t="shared" si="14"/>
        <v>5248.1260919999995</v>
      </c>
      <c r="PP27" s="23">
        <f t="shared" si="14"/>
        <v>8262.7803140000015</v>
      </c>
      <c r="PQ27" s="23">
        <f t="shared" si="14"/>
        <v>10359.842000000002</v>
      </c>
      <c r="PR27" s="23">
        <f t="shared" si="14"/>
        <v>5782.7404689999994</v>
      </c>
      <c r="PS27" s="23">
        <f t="shared" si="14"/>
        <v>4491.86589</v>
      </c>
      <c r="PT27" s="23">
        <f t="shared" si="14"/>
        <v>4754.6367680000003</v>
      </c>
      <c r="PU27" s="23">
        <f t="shared" si="14"/>
        <v>2589.7870459999999</v>
      </c>
      <c r="PV27" s="23">
        <f t="shared" si="14"/>
        <v>10740.593045999998</v>
      </c>
      <c r="PW27" s="23">
        <f t="shared" si="14"/>
        <v>4693.5292499999996</v>
      </c>
      <c r="PX27" s="23">
        <f t="shared" si="14"/>
        <v>7743.4775040000022</v>
      </c>
      <c r="PY27" s="23">
        <f t="shared" si="14"/>
        <v>8141.3974249999992</v>
      </c>
      <c r="PZ27" s="23">
        <f t="shared" si="14"/>
        <v>5209.4793460000001</v>
      </c>
      <c r="QA27" s="23">
        <f t="shared" si="14"/>
        <v>5718.7055509999991</v>
      </c>
      <c r="QB27" s="23">
        <f t="shared" si="14"/>
        <v>8198.4208749999998</v>
      </c>
      <c r="QC27" s="23">
        <f t="shared" si="14"/>
        <v>10055.623626000001</v>
      </c>
      <c r="QD27" s="23">
        <f t="shared" si="14"/>
        <v>5929.7406140000003</v>
      </c>
      <c r="QE27" s="23">
        <f t="shared" si="14"/>
        <v>4930.0399710000002</v>
      </c>
      <c r="QF27" s="23">
        <f t="shared" si="14"/>
        <v>4989.7122810000001</v>
      </c>
      <c r="QG27" s="23">
        <f t="shared" si="14"/>
        <v>2980.0101829999994</v>
      </c>
      <c r="QH27" s="23">
        <f t="shared" ref="QH27:SS27" si="15">QH20-QH13</f>
        <v>12222.065108999999</v>
      </c>
      <c r="QI27" s="23">
        <f t="shared" si="15"/>
        <v>7778.6221989999995</v>
      </c>
      <c r="QJ27" s="23">
        <f t="shared" si="15"/>
        <v>8730.8975420000024</v>
      </c>
      <c r="QK27" s="23">
        <f t="shared" si="15"/>
        <v>7928.6820090000001</v>
      </c>
      <c r="QL27" s="23">
        <f t="shared" si="15"/>
        <v>5641.9525399999993</v>
      </c>
      <c r="QM27" s="23">
        <f t="shared" si="15"/>
        <v>9819.0502259999994</v>
      </c>
      <c r="QN27" s="23">
        <f t="shared" si="15"/>
        <v>8498.5963389999997</v>
      </c>
      <c r="QO27" s="23">
        <f t="shared" si="15"/>
        <v>10984.172841</v>
      </c>
      <c r="QP27" s="23">
        <f t="shared" si="15"/>
        <v>5788.5183779999998</v>
      </c>
      <c r="QQ27" s="23">
        <f t="shared" si="15"/>
        <v>4879.5767489999998</v>
      </c>
      <c r="QR27" s="23">
        <f t="shared" si="15"/>
        <v>4989.9396470000011</v>
      </c>
      <c r="QS27" s="23">
        <f t="shared" si="15"/>
        <v>3206.0282429999997</v>
      </c>
      <c r="QT27" s="23">
        <f t="shared" si="15"/>
        <v>7484.9183069999981</v>
      </c>
      <c r="QU27" s="23">
        <f t="shared" si="15"/>
        <v>5260.4367899999997</v>
      </c>
      <c r="QV27" s="23">
        <f t="shared" si="15"/>
        <v>8783.6220109999995</v>
      </c>
      <c r="QW27" s="23">
        <f t="shared" si="15"/>
        <v>7982.1899750000011</v>
      </c>
      <c r="QX27" s="23">
        <f t="shared" si="15"/>
        <v>7031.3166420000016</v>
      </c>
      <c r="QY27" s="23">
        <f t="shared" si="15"/>
        <v>11959.307174000001</v>
      </c>
      <c r="QZ27" s="23">
        <f t="shared" si="15"/>
        <v>9465.4880840000005</v>
      </c>
      <c r="RA27" s="23">
        <f t="shared" si="15"/>
        <v>12228.591729000003</v>
      </c>
      <c r="RB27" s="23">
        <f t="shared" si="15"/>
        <v>6201.7789500000008</v>
      </c>
      <c r="RC27" s="23">
        <f t="shared" si="15"/>
        <v>5362.0949610000007</v>
      </c>
      <c r="RD27" s="23">
        <f t="shared" si="15"/>
        <v>5833.1262269999988</v>
      </c>
      <c r="RE27" s="23">
        <f t="shared" si="15"/>
        <v>3154.3491829999998</v>
      </c>
      <c r="RF27" s="23">
        <f t="shared" si="15"/>
        <v>7673.7902160000012</v>
      </c>
      <c r="RG27" s="23">
        <f t="shared" si="15"/>
        <v>6093.9193080000005</v>
      </c>
      <c r="RH27" s="23">
        <f t="shared" si="15"/>
        <v>8108.0361369999991</v>
      </c>
      <c r="RI27" s="23">
        <f t="shared" si="15"/>
        <v>8501.631269999998</v>
      </c>
      <c r="RJ27" s="23">
        <f t="shared" si="15"/>
        <v>6351.1429720000015</v>
      </c>
      <c r="RK27" s="23">
        <f t="shared" si="15"/>
        <v>6342.8228829999998</v>
      </c>
      <c r="RL27" s="23">
        <f t="shared" si="15"/>
        <v>9428.6078510000007</v>
      </c>
      <c r="RM27" s="23">
        <f t="shared" si="15"/>
        <v>11481.699132999998</v>
      </c>
      <c r="RN27" s="23">
        <f t="shared" si="15"/>
        <v>6805.2382600000001</v>
      </c>
      <c r="RO27" s="23">
        <f t="shared" si="15"/>
        <v>5986.5995830000011</v>
      </c>
      <c r="RP27" s="23">
        <f t="shared" si="15"/>
        <v>6010.6083930000004</v>
      </c>
      <c r="RQ27" s="23">
        <f t="shared" si="15"/>
        <v>6154.0838199999998</v>
      </c>
      <c r="RR27" s="23">
        <f t="shared" si="15"/>
        <v>10969.501767</v>
      </c>
      <c r="RS27" s="23">
        <f t="shared" si="15"/>
        <v>8187.8649370000003</v>
      </c>
      <c r="RT27" s="23">
        <f t="shared" si="15"/>
        <v>8243.7139960000022</v>
      </c>
      <c r="RU27" s="23">
        <f t="shared" si="15"/>
        <v>9096.724975000001</v>
      </c>
      <c r="RV27" s="23">
        <f t="shared" si="15"/>
        <v>5902.7941549999996</v>
      </c>
      <c r="RW27" s="23">
        <f t="shared" si="15"/>
        <v>6708.2681889999994</v>
      </c>
      <c r="RX27" s="23">
        <f t="shared" si="15"/>
        <v>10276.214507999999</v>
      </c>
      <c r="RY27" s="23">
        <f t="shared" si="15"/>
        <v>11212.395983000002</v>
      </c>
      <c r="RZ27" s="23">
        <f t="shared" si="15"/>
        <v>7235.181340000001</v>
      </c>
      <c r="SA27" s="23">
        <f t="shared" si="15"/>
        <v>5780.6106359999994</v>
      </c>
      <c r="SB27" s="23">
        <f t="shared" si="15"/>
        <v>6419.8373950000005</v>
      </c>
      <c r="SC27" s="23">
        <f t="shared" si="15"/>
        <v>3844.3821529999996</v>
      </c>
      <c r="SD27" s="23">
        <f t="shared" si="15"/>
        <v>9337.5549680000004</v>
      </c>
      <c r="SE27" s="23">
        <f t="shared" si="15"/>
        <v>6292.3884560000006</v>
      </c>
      <c r="SF27" s="23">
        <f t="shared" si="15"/>
        <v>7866.319739999999</v>
      </c>
      <c r="SG27" s="23">
        <f t="shared" si="15"/>
        <v>9203.5587580000029</v>
      </c>
      <c r="SH27" s="23">
        <f t="shared" si="15"/>
        <v>6554.0452860000023</v>
      </c>
      <c r="SI27" s="23">
        <f t="shared" si="15"/>
        <v>10062.903300999998</v>
      </c>
      <c r="SJ27" s="23">
        <f t="shared" si="15"/>
        <v>10033.926459999999</v>
      </c>
      <c r="SK27" s="23">
        <f t="shared" si="15"/>
        <v>11440.229003</v>
      </c>
      <c r="SL27" s="23">
        <f t="shared" si="15"/>
        <v>8735.1976230000018</v>
      </c>
      <c r="SM27" s="23">
        <f t="shared" si="15"/>
        <v>6574.4176989999978</v>
      </c>
      <c r="SN27" s="23">
        <f t="shared" si="15"/>
        <v>6615.5037109999994</v>
      </c>
      <c r="SO27" s="23">
        <f t="shared" si="15"/>
        <v>4416.7490989999988</v>
      </c>
      <c r="SP27" s="23">
        <f t="shared" si="15"/>
        <v>11924.819994999998</v>
      </c>
      <c r="SQ27" s="23">
        <f t="shared" si="15"/>
        <v>8076.2951049999992</v>
      </c>
      <c r="SR27" s="23">
        <f t="shared" si="15"/>
        <v>8522.1064469999983</v>
      </c>
      <c r="SS27" s="23">
        <f t="shared" si="15"/>
        <v>9152.8791579999961</v>
      </c>
      <c r="ST27" s="23">
        <f t="shared" ref="ST27:VE27" si="16">ST20-ST13</f>
        <v>6957.9882670000006</v>
      </c>
      <c r="SU27" s="23">
        <f t="shared" si="16"/>
        <v>9150.6442899999984</v>
      </c>
      <c r="SV27" s="23">
        <f t="shared" si="16"/>
        <v>10392.410563000001</v>
      </c>
      <c r="SW27" s="23">
        <f t="shared" si="16"/>
        <v>11344.358648000001</v>
      </c>
      <c r="SX27" s="23">
        <f t="shared" si="16"/>
        <v>8570.684138999999</v>
      </c>
      <c r="SY27" s="23">
        <f t="shared" si="16"/>
        <v>6741.2537119999997</v>
      </c>
      <c r="SZ27" s="23">
        <f t="shared" si="16"/>
        <v>7271.8460669999986</v>
      </c>
      <c r="TA27" s="23">
        <f t="shared" si="16"/>
        <v>5590.0225520000004</v>
      </c>
      <c r="TB27" s="23">
        <f t="shared" si="16"/>
        <v>11632.982678</v>
      </c>
      <c r="TC27" s="23">
        <f t="shared" si="16"/>
        <v>8744.3838890000006</v>
      </c>
      <c r="TD27" s="23">
        <f t="shared" si="16"/>
        <v>9102.4081030000016</v>
      </c>
      <c r="TE27" s="23">
        <f t="shared" si="16"/>
        <v>8735.0807819999973</v>
      </c>
      <c r="TF27" s="23">
        <f t="shared" si="16"/>
        <v>8492.4262480000016</v>
      </c>
      <c r="TG27" s="23">
        <f t="shared" si="16"/>
        <v>12837.887726999998</v>
      </c>
      <c r="TH27" s="23">
        <f t="shared" si="16"/>
        <v>11214.290429999997</v>
      </c>
      <c r="TI27" s="23">
        <f t="shared" si="16"/>
        <v>13236.845885000002</v>
      </c>
      <c r="TJ27" s="23">
        <f t="shared" si="16"/>
        <v>8547.5793720000001</v>
      </c>
      <c r="TK27" s="23">
        <f t="shared" si="16"/>
        <v>7417.2093860000023</v>
      </c>
      <c r="TL27" s="23">
        <f t="shared" si="16"/>
        <v>8237.4198360000009</v>
      </c>
      <c r="TM27" s="23">
        <f t="shared" si="16"/>
        <v>5923.803546000001</v>
      </c>
      <c r="TN27" s="23">
        <f t="shared" si="16"/>
        <v>11835.384580000002</v>
      </c>
      <c r="TO27" s="23">
        <f t="shared" si="16"/>
        <v>8140.4883619999982</v>
      </c>
      <c r="TP27" s="23">
        <f t="shared" si="16"/>
        <v>9005.8564429999969</v>
      </c>
      <c r="TQ27" s="23">
        <f t="shared" si="16"/>
        <v>9025.7012269999977</v>
      </c>
      <c r="TR27" s="23">
        <f t="shared" si="16"/>
        <v>8528.027243999999</v>
      </c>
      <c r="TS27" s="23">
        <f t="shared" si="16"/>
        <v>9109.7601559999985</v>
      </c>
      <c r="TT27" s="23">
        <f t="shared" si="16"/>
        <v>11318.594917999999</v>
      </c>
      <c r="TU27" s="23">
        <f t="shared" si="16"/>
        <v>13613.382619999997</v>
      </c>
      <c r="TV27" s="23">
        <f t="shared" si="16"/>
        <v>9567.5673110000007</v>
      </c>
      <c r="TW27" s="23">
        <f t="shared" si="16"/>
        <v>7844.6710559999992</v>
      </c>
      <c r="TX27" s="23">
        <f t="shared" si="16"/>
        <v>9270.7157390000011</v>
      </c>
      <c r="TY27" s="23">
        <f t="shared" si="16"/>
        <v>6200.1413920000005</v>
      </c>
      <c r="TZ27" s="23">
        <f t="shared" si="16"/>
        <v>10708.547052</v>
      </c>
      <c r="UA27" s="23">
        <f t="shared" si="16"/>
        <v>9125.2647969999998</v>
      </c>
      <c r="UB27" s="23">
        <f t="shared" si="16"/>
        <v>8754.7944990000033</v>
      </c>
      <c r="UC27" s="23">
        <f t="shared" si="16"/>
        <v>9369.7623010000025</v>
      </c>
      <c r="UD27" s="23">
        <f t="shared" si="16"/>
        <v>8597.9415279999994</v>
      </c>
      <c r="UE27" s="23">
        <f t="shared" si="16"/>
        <v>9641.9617970000018</v>
      </c>
      <c r="UF27" s="23">
        <f t="shared" si="16"/>
        <v>12044.025514000001</v>
      </c>
      <c r="UG27" s="23">
        <f t="shared" si="16"/>
        <v>12978.481169999999</v>
      </c>
      <c r="UH27" s="23">
        <f t="shared" si="16"/>
        <v>10032.618641999998</v>
      </c>
      <c r="UI27" s="23">
        <f t="shared" si="16"/>
        <v>8258.9912590000004</v>
      </c>
      <c r="UJ27" s="23">
        <f t="shared" si="16"/>
        <v>9450.3451339999992</v>
      </c>
      <c r="UK27" s="23">
        <f t="shared" si="16"/>
        <v>9067.7806089999995</v>
      </c>
      <c r="UL27" s="23">
        <f t="shared" si="16"/>
        <v>11458.076445000002</v>
      </c>
      <c r="UM27" s="23">
        <f t="shared" si="16"/>
        <v>8946.2064130000017</v>
      </c>
      <c r="UN27" s="23">
        <f t="shared" si="16"/>
        <v>8835.8610019999978</v>
      </c>
      <c r="UO27" s="23">
        <f t="shared" si="16"/>
        <v>9741.1792639999985</v>
      </c>
      <c r="UP27" s="23">
        <f t="shared" si="16"/>
        <v>8449.2318950000008</v>
      </c>
      <c r="UQ27" s="23">
        <f t="shared" si="16"/>
        <v>10251.47971</v>
      </c>
      <c r="UR27" s="23">
        <f t="shared" si="16"/>
        <v>12888.435327999996</v>
      </c>
      <c r="US27" s="23">
        <f t="shared" si="16"/>
        <v>12459.401040999997</v>
      </c>
      <c r="UT27" s="23">
        <f t="shared" si="16"/>
        <v>10854.061977000001</v>
      </c>
      <c r="UU27" s="23">
        <f t="shared" si="16"/>
        <v>8761.2948539999998</v>
      </c>
      <c r="UV27" s="23">
        <f t="shared" si="16"/>
        <v>8542.6425470000013</v>
      </c>
      <c r="UW27" s="23">
        <f t="shared" si="16"/>
        <v>6866.6010559999995</v>
      </c>
      <c r="UX27" s="23">
        <f t="shared" si="16"/>
        <v>12349.765315000001</v>
      </c>
      <c r="UY27" s="23">
        <f t="shared" si="16"/>
        <v>8646.4752690000005</v>
      </c>
      <c r="UZ27" s="23">
        <f t="shared" si="16"/>
        <v>8685.0930560000052</v>
      </c>
      <c r="VA27" s="23">
        <f t="shared" si="16"/>
        <v>9441.8199079999977</v>
      </c>
      <c r="VB27" s="23">
        <f t="shared" si="16"/>
        <v>8959.4789249999994</v>
      </c>
      <c r="VC27" s="23">
        <f t="shared" si="16"/>
        <v>14090.763929000001</v>
      </c>
      <c r="VD27" s="23">
        <f t="shared" si="16"/>
        <v>12114.964432000004</v>
      </c>
      <c r="VE27" s="23">
        <f t="shared" si="16"/>
        <v>11958.605639000001</v>
      </c>
      <c r="VF27" s="23">
        <f t="shared" ref="VF27:XM27" si="17">VF20-VF13</f>
        <v>11139.046111</v>
      </c>
      <c r="VG27" s="23">
        <f t="shared" si="17"/>
        <v>8764.268716999999</v>
      </c>
      <c r="VH27" s="23">
        <f t="shared" si="17"/>
        <v>9082.4387739999984</v>
      </c>
      <c r="VI27" s="23">
        <f t="shared" si="17"/>
        <v>7560.2859420000004</v>
      </c>
      <c r="VJ27" s="23">
        <f t="shared" si="17"/>
        <v>12108.595629000003</v>
      </c>
      <c r="VK27" s="23">
        <f t="shared" si="17"/>
        <v>8828.9591500000006</v>
      </c>
      <c r="VL27" s="23">
        <f t="shared" si="17"/>
        <v>9504.6414739999964</v>
      </c>
      <c r="VM27" s="23">
        <f t="shared" si="17"/>
        <v>9128.7400869999983</v>
      </c>
      <c r="VN27" s="23">
        <f t="shared" si="17"/>
        <v>8852.2066840000007</v>
      </c>
      <c r="VO27" s="23">
        <f t="shared" si="17"/>
        <v>11571.519324000001</v>
      </c>
      <c r="VP27" s="23">
        <f t="shared" si="17"/>
        <v>11965.499150999996</v>
      </c>
      <c r="VQ27" s="23">
        <f t="shared" si="17"/>
        <v>12655.274559999998</v>
      </c>
      <c r="VR27" s="23">
        <f t="shared" si="17"/>
        <v>11070.346463000002</v>
      </c>
      <c r="VS27" s="23">
        <f t="shared" si="17"/>
        <v>9139.1147560000027</v>
      </c>
      <c r="VT27" s="23">
        <f t="shared" si="17"/>
        <v>9139.7967229999995</v>
      </c>
      <c r="VU27" s="23">
        <f t="shared" si="17"/>
        <v>10633.20737</v>
      </c>
      <c r="VV27" s="23">
        <f t="shared" si="17"/>
        <v>11735.033936</v>
      </c>
      <c r="VW27" s="23">
        <f t="shared" si="17"/>
        <v>8988.7379060000021</v>
      </c>
      <c r="VX27" s="23">
        <f t="shared" si="17"/>
        <v>9552.322567999996</v>
      </c>
      <c r="VY27" s="23">
        <f t="shared" si="17"/>
        <v>8910.7844609999956</v>
      </c>
      <c r="VZ27" s="23">
        <f t="shared" si="17"/>
        <v>9528.0896839999987</v>
      </c>
      <c r="WA27" s="23">
        <f t="shared" si="17"/>
        <v>11382.877683000001</v>
      </c>
      <c r="WB27" s="23">
        <f t="shared" si="17"/>
        <v>12204.825642000003</v>
      </c>
      <c r="WC27" s="23">
        <f t="shared" si="17"/>
        <v>13737.957929000004</v>
      </c>
      <c r="WD27" s="23">
        <f t="shared" si="17"/>
        <v>11557.753120999998</v>
      </c>
      <c r="WE27" s="23">
        <f t="shared" si="17"/>
        <v>9451.3953469999979</v>
      </c>
      <c r="WF27" s="23">
        <f t="shared" si="17"/>
        <v>9869.8764510000001</v>
      </c>
      <c r="WG27" s="23">
        <f t="shared" si="17"/>
        <v>7985.3123599999999</v>
      </c>
      <c r="WH27" s="23">
        <f t="shared" si="17"/>
        <v>10686.499588999999</v>
      </c>
      <c r="WI27" s="23">
        <f t="shared" si="17"/>
        <v>9821.3384320000005</v>
      </c>
      <c r="WJ27" s="23">
        <f t="shared" si="17"/>
        <v>9151.2397710000005</v>
      </c>
      <c r="WK27" s="23">
        <f t="shared" si="17"/>
        <v>9110.0173070000019</v>
      </c>
      <c r="WL27" s="23">
        <f t="shared" si="17"/>
        <v>9956.1449370000009</v>
      </c>
      <c r="WM27" s="23">
        <f t="shared" si="17"/>
        <v>10972.575195000001</v>
      </c>
      <c r="WN27" s="23">
        <f t="shared" si="17"/>
        <v>12094.953119999998</v>
      </c>
      <c r="WO27" s="23">
        <f t="shared" si="17"/>
        <v>13542.638506000003</v>
      </c>
      <c r="WP27" s="23">
        <f t="shared" si="17"/>
        <v>12243.646753000001</v>
      </c>
      <c r="WQ27" s="23">
        <f t="shared" si="17"/>
        <v>8794.5624029999999</v>
      </c>
      <c r="WR27" s="23">
        <f t="shared" si="17"/>
        <v>10195.111167999999</v>
      </c>
      <c r="WS27" s="23">
        <f t="shared" si="17"/>
        <v>8097.8145919999988</v>
      </c>
      <c r="WT27" s="23">
        <f t="shared" si="17"/>
        <v>11362.975602999999</v>
      </c>
      <c r="WU27" s="23">
        <f t="shared" si="17"/>
        <v>10148.919902999998</v>
      </c>
      <c r="WV27" s="23">
        <f t="shared" si="17"/>
        <v>8901.7597600000008</v>
      </c>
      <c r="WW27" s="23">
        <f t="shared" si="17"/>
        <v>9882.9187489999968</v>
      </c>
      <c r="WX27" s="23">
        <f t="shared" si="17"/>
        <v>9116.4062290000002</v>
      </c>
      <c r="WY27" s="23">
        <f t="shared" si="17"/>
        <v>11353.245182000002</v>
      </c>
      <c r="WZ27" s="23">
        <f t="shared" si="17"/>
        <v>13402.973619999997</v>
      </c>
      <c r="XA27" s="23">
        <f t="shared" si="17"/>
        <v>12460.590334</v>
      </c>
      <c r="XB27" s="23">
        <f t="shared" si="17"/>
        <v>12888.960913000003</v>
      </c>
      <c r="XC27" s="23">
        <f t="shared" si="17"/>
        <v>9503.2484270000023</v>
      </c>
      <c r="XD27" s="23">
        <f t="shared" si="17"/>
        <v>9831.0910710000026</v>
      </c>
      <c r="XE27" s="23">
        <f t="shared" si="17"/>
        <v>7888.6894089999987</v>
      </c>
      <c r="XF27" s="23">
        <f t="shared" si="17"/>
        <v>11670.601698999999</v>
      </c>
      <c r="XG27" s="23">
        <f t="shared" si="17"/>
        <v>9417.9393980000023</v>
      </c>
      <c r="XH27" s="23">
        <f t="shared" si="17"/>
        <v>8485.6907009999995</v>
      </c>
      <c r="XI27" s="23">
        <f t="shared" si="17"/>
        <v>9830.2549650000001</v>
      </c>
      <c r="XJ27" s="23">
        <f t="shared" si="17"/>
        <v>9168.0237989999987</v>
      </c>
      <c r="XK27" s="23">
        <f t="shared" si="17"/>
        <v>11926.640513999999</v>
      </c>
      <c r="XL27" s="23">
        <f t="shared" si="17"/>
        <v>12839.691669</v>
      </c>
      <c r="XM27" s="23">
        <f t="shared" si="17"/>
        <v>12621.021492</v>
      </c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</row>
    <row r="28" spans="1:685" x14ac:dyDescent="0.3">
      <c r="AL28">
        <f t="shared" ref="AL28:BM28" si="18">LEFT(AL9,4)*1</f>
        <v>2018</v>
      </c>
      <c r="AM28">
        <f t="shared" si="18"/>
        <v>2018</v>
      </c>
      <c r="AN28">
        <f t="shared" si="18"/>
        <v>2018</v>
      </c>
      <c r="AO28">
        <f t="shared" si="18"/>
        <v>2018</v>
      </c>
      <c r="AP28">
        <f t="shared" si="18"/>
        <v>2018</v>
      </c>
      <c r="AQ28">
        <f t="shared" si="18"/>
        <v>2018</v>
      </c>
      <c r="AR28">
        <f t="shared" si="18"/>
        <v>2018</v>
      </c>
      <c r="AS28">
        <f t="shared" si="18"/>
        <v>2018</v>
      </c>
      <c r="AT28">
        <f t="shared" si="18"/>
        <v>2018</v>
      </c>
      <c r="AU28">
        <f t="shared" si="18"/>
        <v>2018</v>
      </c>
      <c r="AV28">
        <f t="shared" si="18"/>
        <v>2018</v>
      </c>
      <c r="AW28">
        <f t="shared" si="18"/>
        <v>2018</v>
      </c>
      <c r="AX28">
        <f t="shared" si="18"/>
        <v>2019</v>
      </c>
      <c r="AY28">
        <f t="shared" si="18"/>
        <v>2019</v>
      </c>
      <c r="AZ28">
        <f t="shared" si="18"/>
        <v>2019</v>
      </c>
      <c r="BA28">
        <f t="shared" si="18"/>
        <v>2019</v>
      </c>
      <c r="BB28">
        <f t="shared" si="18"/>
        <v>2019</v>
      </c>
      <c r="BC28">
        <f t="shared" si="18"/>
        <v>2019</v>
      </c>
      <c r="BD28">
        <f t="shared" si="18"/>
        <v>2019</v>
      </c>
      <c r="BE28">
        <f t="shared" si="18"/>
        <v>2019</v>
      </c>
      <c r="BF28">
        <f t="shared" si="18"/>
        <v>2019</v>
      </c>
      <c r="BG28">
        <f t="shared" si="18"/>
        <v>2019</v>
      </c>
      <c r="BH28">
        <f t="shared" si="18"/>
        <v>2019</v>
      </c>
      <c r="BI28">
        <f t="shared" si="18"/>
        <v>2019</v>
      </c>
      <c r="BJ28">
        <f t="shared" si="18"/>
        <v>2020</v>
      </c>
      <c r="BK28">
        <f t="shared" si="18"/>
        <v>2020</v>
      </c>
      <c r="BL28">
        <f t="shared" si="18"/>
        <v>2020</v>
      </c>
      <c r="BM28">
        <f t="shared" si="18"/>
        <v>2020</v>
      </c>
      <c r="BN28">
        <f t="shared" ref="BN28:DY28" si="19">LEFT(BN9,4)*1</f>
        <v>2020</v>
      </c>
      <c r="BO28">
        <f t="shared" si="19"/>
        <v>2020</v>
      </c>
      <c r="BP28">
        <f t="shared" si="19"/>
        <v>2020</v>
      </c>
      <c r="BQ28">
        <f t="shared" si="19"/>
        <v>2020</v>
      </c>
      <c r="BR28">
        <f t="shared" si="19"/>
        <v>2020</v>
      </c>
      <c r="BS28">
        <f t="shared" si="19"/>
        <v>2020</v>
      </c>
      <c r="BT28">
        <f t="shared" si="19"/>
        <v>2020</v>
      </c>
      <c r="BU28">
        <f t="shared" si="19"/>
        <v>2020</v>
      </c>
      <c r="BV28">
        <f t="shared" si="19"/>
        <v>2021</v>
      </c>
      <c r="BW28">
        <f t="shared" si="19"/>
        <v>2021</v>
      </c>
      <c r="BX28">
        <f t="shared" si="19"/>
        <v>2021</v>
      </c>
      <c r="BY28">
        <f t="shared" si="19"/>
        <v>2021</v>
      </c>
      <c r="BZ28">
        <f t="shared" si="19"/>
        <v>2021</v>
      </c>
      <c r="CA28">
        <f t="shared" si="19"/>
        <v>2021</v>
      </c>
      <c r="CB28">
        <f t="shared" si="19"/>
        <v>2021</v>
      </c>
      <c r="CC28">
        <f t="shared" si="19"/>
        <v>2021</v>
      </c>
      <c r="CD28">
        <f t="shared" si="19"/>
        <v>2021</v>
      </c>
      <c r="CE28">
        <f t="shared" si="19"/>
        <v>2021</v>
      </c>
      <c r="CF28">
        <f t="shared" si="19"/>
        <v>2021</v>
      </c>
      <c r="CG28">
        <f t="shared" si="19"/>
        <v>2021</v>
      </c>
      <c r="CH28">
        <f t="shared" si="19"/>
        <v>2022</v>
      </c>
      <c r="CI28">
        <f t="shared" si="19"/>
        <v>2022</v>
      </c>
      <c r="CJ28">
        <f t="shared" si="19"/>
        <v>2022</v>
      </c>
      <c r="CK28">
        <f t="shared" si="19"/>
        <v>2022</v>
      </c>
      <c r="CL28">
        <f t="shared" si="19"/>
        <v>2022</v>
      </c>
      <c r="CM28">
        <f t="shared" si="19"/>
        <v>2022</v>
      </c>
      <c r="CN28">
        <f t="shared" si="19"/>
        <v>2022</v>
      </c>
      <c r="CO28">
        <f t="shared" si="19"/>
        <v>2022</v>
      </c>
      <c r="CP28">
        <f t="shared" si="19"/>
        <v>2022</v>
      </c>
      <c r="CQ28">
        <f t="shared" si="19"/>
        <v>2022</v>
      </c>
      <c r="CR28">
        <f t="shared" si="19"/>
        <v>2022</v>
      </c>
      <c r="CS28">
        <f t="shared" si="19"/>
        <v>2022</v>
      </c>
      <c r="CT28">
        <f t="shared" si="19"/>
        <v>2023</v>
      </c>
      <c r="CU28">
        <f t="shared" si="19"/>
        <v>2023</v>
      </c>
      <c r="CV28">
        <f t="shared" si="19"/>
        <v>2023</v>
      </c>
      <c r="CW28">
        <f t="shared" si="19"/>
        <v>2023</v>
      </c>
      <c r="CX28">
        <f t="shared" si="19"/>
        <v>2023</v>
      </c>
      <c r="CY28">
        <f t="shared" si="19"/>
        <v>2023</v>
      </c>
      <c r="CZ28">
        <f t="shared" si="19"/>
        <v>2023</v>
      </c>
      <c r="DA28">
        <f t="shared" si="19"/>
        <v>2023</v>
      </c>
      <c r="DB28">
        <f t="shared" si="19"/>
        <v>2023</v>
      </c>
      <c r="DC28">
        <f t="shared" si="19"/>
        <v>2023</v>
      </c>
      <c r="DD28">
        <f t="shared" si="19"/>
        <v>2023</v>
      </c>
      <c r="DE28">
        <f t="shared" si="19"/>
        <v>2023</v>
      </c>
      <c r="DF28">
        <f t="shared" si="19"/>
        <v>2024</v>
      </c>
      <c r="DG28">
        <f t="shared" si="19"/>
        <v>2024</v>
      </c>
      <c r="DH28">
        <f t="shared" si="19"/>
        <v>2024</v>
      </c>
      <c r="DI28">
        <f t="shared" si="19"/>
        <v>2024</v>
      </c>
      <c r="DJ28">
        <f t="shared" si="19"/>
        <v>2024</v>
      </c>
      <c r="DK28">
        <f t="shared" si="19"/>
        <v>2024</v>
      </c>
      <c r="DL28">
        <f t="shared" si="19"/>
        <v>2024</v>
      </c>
      <c r="DM28">
        <f t="shared" si="19"/>
        <v>2024</v>
      </c>
      <c r="DN28">
        <f t="shared" si="19"/>
        <v>2024</v>
      </c>
      <c r="DO28">
        <f t="shared" si="19"/>
        <v>2024</v>
      </c>
      <c r="DP28">
        <f t="shared" si="19"/>
        <v>2024</v>
      </c>
      <c r="DQ28">
        <f t="shared" si="19"/>
        <v>2024</v>
      </c>
      <c r="DR28">
        <f t="shared" si="19"/>
        <v>2025</v>
      </c>
      <c r="DS28">
        <f t="shared" si="19"/>
        <v>2025</v>
      </c>
      <c r="DT28">
        <f t="shared" si="19"/>
        <v>2025</v>
      </c>
      <c r="DU28">
        <f t="shared" si="19"/>
        <v>2025</v>
      </c>
      <c r="DV28">
        <f t="shared" si="19"/>
        <v>2025</v>
      </c>
      <c r="DW28">
        <f t="shared" si="19"/>
        <v>2025</v>
      </c>
      <c r="DX28">
        <f t="shared" si="19"/>
        <v>2025</v>
      </c>
      <c r="DY28">
        <f t="shared" si="19"/>
        <v>2025</v>
      </c>
      <c r="DZ28">
        <f t="shared" ref="DZ28:GK28" si="20">LEFT(DZ9,4)*1</f>
        <v>2025</v>
      </c>
      <c r="EA28">
        <f t="shared" si="20"/>
        <v>2025</v>
      </c>
      <c r="EB28">
        <f t="shared" si="20"/>
        <v>2025</v>
      </c>
      <c r="EC28">
        <f t="shared" si="20"/>
        <v>2025</v>
      </c>
      <c r="ED28">
        <f t="shared" si="20"/>
        <v>2026</v>
      </c>
      <c r="EE28">
        <f t="shared" si="20"/>
        <v>2026</v>
      </c>
      <c r="EF28">
        <f t="shared" si="20"/>
        <v>2026</v>
      </c>
      <c r="EG28">
        <f t="shared" si="20"/>
        <v>2026</v>
      </c>
      <c r="EH28">
        <f t="shared" si="20"/>
        <v>2026</v>
      </c>
      <c r="EI28">
        <f t="shared" si="20"/>
        <v>2026</v>
      </c>
      <c r="EJ28">
        <f t="shared" si="20"/>
        <v>2026</v>
      </c>
      <c r="EK28">
        <f t="shared" si="20"/>
        <v>2026</v>
      </c>
      <c r="EL28">
        <f t="shared" si="20"/>
        <v>2026</v>
      </c>
      <c r="EM28">
        <f t="shared" si="20"/>
        <v>2026</v>
      </c>
      <c r="EN28">
        <f t="shared" si="20"/>
        <v>2026</v>
      </c>
      <c r="EO28">
        <f t="shared" si="20"/>
        <v>2026</v>
      </c>
      <c r="EP28">
        <f t="shared" si="20"/>
        <v>2027</v>
      </c>
      <c r="EQ28">
        <f t="shared" si="20"/>
        <v>2027</v>
      </c>
      <c r="ER28">
        <f t="shared" si="20"/>
        <v>2027</v>
      </c>
      <c r="ES28">
        <f t="shared" si="20"/>
        <v>2027</v>
      </c>
      <c r="ET28">
        <f t="shared" si="20"/>
        <v>2027</v>
      </c>
      <c r="EU28">
        <f t="shared" si="20"/>
        <v>2027</v>
      </c>
      <c r="EV28">
        <f t="shared" si="20"/>
        <v>2027</v>
      </c>
      <c r="EW28">
        <f t="shared" si="20"/>
        <v>2027</v>
      </c>
      <c r="EX28">
        <f t="shared" si="20"/>
        <v>2027</v>
      </c>
      <c r="EY28">
        <f t="shared" si="20"/>
        <v>2027</v>
      </c>
      <c r="EZ28">
        <f t="shared" si="20"/>
        <v>2027</v>
      </c>
      <c r="FA28">
        <f t="shared" si="20"/>
        <v>2027</v>
      </c>
      <c r="FB28">
        <f t="shared" si="20"/>
        <v>2028</v>
      </c>
      <c r="FC28">
        <f t="shared" si="20"/>
        <v>2028</v>
      </c>
      <c r="FD28">
        <f t="shared" si="20"/>
        <v>2028</v>
      </c>
      <c r="FE28">
        <f t="shared" si="20"/>
        <v>2028</v>
      </c>
      <c r="FF28">
        <f t="shared" si="20"/>
        <v>2028</v>
      </c>
      <c r="FG28">
        <f t="shared" si="20"/>
        <v>2028</v>
      </c>
      <c r="FH28">
        <f t="shared" si="20"/>
        <v>2028</v>
      </c>
      <c r="FI28">
        <f t="shared" si="20"/>
        <v>2028</v>
      </c>
      <c r="FJ28">
        <f t="shared" si="20"/>
        <v>2028</v>
      </c>
      <c r="FK28">
        <f t="shared" si="20"/>
        <v>2028</v>
      </c>
      <c r="FL28">
        <f t="shared" si="20"/>
        <v>2028</v>
      </c>
      <c r="FM28">
        <f t="shared" si="20"/>
        <v>2028</v>
      </c>
      <c r="FN28">
        <f t="shared" si="20"/>
        <v>2029</v>
      </c>
      <c r="FO28">
        <f t="shared" si="20"/>
        <v>2029</v>
      </c>
      <c r="FP28">
        <f t="shared" si="20"/>
        <v>2029</v>
      </c>
      <c r="FQ28">
        <f t="shared" si="20"/>
        <v>2029</v>
      </c>
      <c r="FR28">
        <f t="shared" si="20"/>
        <v>2029</v>
      </c>
      <c r="FS28">
        <f t="shared" si="20"/>
        <v>2029</v>
      </c>
      <c r="FT28">
        <f t="shared" si="20"/>
        <v>2029</v>
      </c>
      <c r="FU28">
        <f t="shared" si="20"/>
        <v>2029</v>
      </c>
      <c r="FV28">
        <f t="shared" si="20"/>
        <v>2029</v>
      </c>
      <c r="FW28">
        <f t="shared" si="20"/>
        <v>2029</v>
      </c>
      <c r="FX28">
        <f t="shared" si="20"/>
        <v>2029</v>
      </c>
      <c r="FY28">
        <f t="shared" si="20"/>
        <v>2029</v>
      </c>
      <c r="FZ28">
        <f t="shared" si="20"/>
        <v>2030</v>
      </c>
      <c r="GA28">
        <f t="shared" si="20"/>
        <v>2030</v>
      </c>
      <c r="GB28">
        <f t="shared" si="20"/>
        <v>2030</v>
      </c>
      <c r="GC28">
        <f t="shared" si="20"/>
        <v>2030</v>
      </c>
      <c r="GD28">
        <f t="shared" si="20"/>
        <v>2030</v>
      </c>
      <c r="GE28">
        <f t="shared" si="20"/>
        <v>2030</v>
      </c>
      <c r="GF28">
        <f t="shared" si="20"/>
        <v>2030</v>
      </c>
      <c r="GG28">
        <f t="shared" si="20"/>
        <v>2030</v>
      </c>
      <c r="GH28">
        <f t="shared" si="20"/>
        <v>2030</v>
      </c>
      <c r="GI28">
        <f t="shared" si="20"/>
        <v>2030</v>
      </c>
      <c r="GJ28">
        <f t="shared" si="20"/>
        <v>2030</v>
      </c>
      <c r="GK28">
        <f t="shared" si="20"/>
        <v>2030</v>
      </c>
      <c r="GL28">
        <f t="shared" ref="GL28:IW28" si="21">LEFT(GL9,4)*1</f>
        <v>2031</v>
      </c>
      <c r="GM28">
        <f t="shared" si="21"/>
        <v>2031</v>
      </c>
      <c r="GN28">
        <f t="shared" si="21"/>
        <v>2031</v>
      </c>
      <c r="GO28">
        <f t="shared" si="21"/>
        <v>2031</v>
      </c>
      <c r="GP28">
        <f t="shared" si="21"/>
        <v>2031</v>
      </c>
      <c r="GQ28">
        <f t="shared" si="21"/>
        <v>2031</v>
      </c>
      <c r="GR28">
        <f t="shared" si="21"/>
        <v>2031</v>
      </c>
      <c r="GS28">
        <f t="shared" si="21"/>
        <v>2031</v>
      </c>
      <c r="GT28">
        <f t="shared" si="21"/>
        <v>2031</v>
      </c>
      <c r="GU28">
        <f t="shared" si="21"/>
        <v>2031</v>
      </c>
      <c r="GV28">
        <f t="shared" si="21"/>
        <v>2031</v>
      </c>
      <c r="GW28">
        <f t="shared" si="21"/>
        <v>2031</v>
      </c>
      <c r="GX28">
        <f t="shared" si="21"/>
        <v>2032</v>
      </c>
      <c r="GY28">
        <f t="shared" si="21"/>
        <v>2032</v>
      </c>
      <c r="GZ28">
        <f t="shared" si="21"/>
        <v>2032</v>
      </c>
      <c r="HA28">
        <f t="shared" si="21"/>
        <v>2032</v>
      </c>
      <c r="HB28">
        <f t="shared" si="21"/>
        <v>2032</v>
      </c>
      <c r="HC28">
        <f t="shared" si="21"/>
        <v>2032</v>
      </c>
      <c r="HD28">
        <f t="shared" si="21"/>
        <v>2032</v>
      </c>
      <c r="HE28">
        <f t="shared" si="21"/>
        <v>2032</v>
      </c>
      <c r="HF28">
        <f t="shared" si="21"/>
        <v>2032</v>
      </c>
      <c r="HG28">
        <f t="shared" si="21"/>
        <v>2032</v>
      </c>
      <c r="HH28">
        <f t="shared" si="21"/>
        <v>2032</v>
      </c>
      <c r="HI28">
        <f t="shared" si="21"/>
        <v>2032</v>
      </c>
      <c r="HJ28">
        <f t="shared" si="21"/>
        <v>2033</v>
      </c>
      <c r="HK28">
        <f t="shared" si="21"/>
        <v>2033</v>
      </c>
      <c r="HL28">
        <f t="shared" si="21"/>
        <v>2033</v>
      </c>
      <c r="HM28">
        <f t="shared" si="21"/>
        <v>2033</v>
      </c>
      <c r="HN28">
        <f t="shared" si="21"/>
        <v>2033</v>
      </c>
      <c r="HO28">
        <f t="shared" si="21"/>
        <v>2033</v>
      </c>
      <c r="HP28">
        <f t="shared" si="21"/>
        <v>2033</v>
      </c>
      <c r="HQ28">
        <f t="shared" si="21"/>
        <v>2033</v>
      </c>
      <c r="HR28">
        <f t="shared" si="21"/>
        <v>2033</v>
      </c>
      <c r="HS28">
        <f t="shared" si="21"/>
        <v>2033</v>
      </c>
      <c r="HT28">
        <f t="shared" si="21"/>
        <v>2033</v>
      </c>
      <c r="HU28">
        <f t="shared" si="21"/>
        <v>2033</v>
      </c>
      <c r="HV28">
        <f t="shared" si="21"/>
        <v>2034</v>
      </c>
      <c r="HW28">
        <f t="shared" si="21"/>
        <v>2034</v>
      </c>
      <c r="HX28">
        <f t="shared" si="21"/>
        <v>2034</v>
      </c>
      <c r="HY28">
        <f t="shared" si="21"/>
        <v>2034</v>
      </c>
      <c r="HZ28">
        <f t="shared" si="21"/>
        <v>2034</v>
      </c>
      <c r="IA28">
        <f t="shared" si="21"/>
        <v>2034</v>
      </c>
      <c r="IB28">
        <f t="shared" si="21"/>
        <v>2034</v>
      </c>
      <c r="IC28">
        <f t="shared" si="21"/>
        <v>2034</v>
      </c>
      <c r="ID28">
        <f t="shared" si="21"/>
        <v>2034</v>
      </c>
      <c r="IE28">
        <f t="shared" si="21"/>
        <v>2034</v>
      </c>
      <c r="IF28">
        <f t="shared" si="21"/>
        <v>2034</v>
      </c>
      <c r="IG28">
        <f t="shared" si="21"/>
        <v>2034</v>
      </c>
      <c r="IH28">
        <f t="shared" si="21"/>
        <v>2035</v>
      </c>
      <c r="II28">
        <f t="shared" si="21"/>
        <v>2035</v>
      </c>
      <c r="IJ28">
        <f t="shared" si="21"/>
        <v>2035</v>
      </c>
      <c r="IK28">
        <f t="shared" si="21"/>
        <v>2035</v>
      </c>
      <c r="IL28">
        <f t="shared" si="21"/>
        <v>2035</v>
      </c>
      <c r="IM28">
        <f t="shared" si="21"/>
        <v>2035</v>
      </c>
      <c r="IN28">
        <f t="shared" si="21"/>
        <v>2035</v>
      </c>
      <c r="IO28">
        <f t="shared" si="21"/>
        <v>2035</v>
      </c>
      <c r="IP28">
        <f t="shared" si="21"/>
        <v>2035</v>
      </c>
      <c r="IQ28">
        <f t="shared" si="21"/>
        <v>2035</v>
      </c>
      <c r="IR28">
        <f t="shared" si="21"/>
        <v>2035</v>
      </c>
      <c r="IS28">
        <f t="shared" si="21"/>
        <v>2035</v>
      </c>
      <c r="IT28">
        <f t="shared" si="21"/>
        <v>2036</v>
      </c>
      <c r="IU28">
        <f t="shared" si="21"/>
        <v>2036</v>
      </c>
      <c r="IV28">
        <f t="shared" si="21"/>
        <v>2036</v>
      </c>
      <c r="IW28">
        <f t="shared" si="21"/>
        <v>2036</v>
      </c>
      <c r="IX28">
        <f t="shared" ref="IX28:JQ28" si="22">LEFT(IX9,4)*1</f>
        <v>2036</v>
      </c>
      <c r="IY28">
        <f t="shared" si="22"/>
        <v>2036</v>
      </c>
      <c r="IZ28">
        <f t="shared" si="22"/>
        <v>2036</v>
      </c>
      <c r="JA28">
        <f t="shared" si="22"/>
        <v>2036</v>
      </c>
      <c r="JB28">
        <f t="shared" si="22"/>
        <v>2036</v>
      </c>
      <c r="JC28">
        <f t="shared" si="22"/>
        <v>2036</v>
      </c>
      <c r="JD28">
        <f t="shared" si="22"/>
        <v>2036</v>
      </c>
      <c r="JE28">
        <f t="shared" si="22"/>
        <v>2036</v>
      </c>
      <c r="JF28">
        <f t="shared" si="22"/>
        <v>2037</v>
      </c>
      <c r="JG28">
        <f t="shared" si="22"/>
        <v>2037</v>
      </c>
      <c r="JH28">
        <f t="shared" si="22"/>
        <v>2037</v>
      </c>
      <c r="JI28">
        <f t="shared" si="22"/>
        <v>2037</v>
      </c>
      <c r="JJ28">
        <f t="shared" si="22"/>
        <v>2037</v>
      </c>
      <c r="JK28">
        <f t="shared" si="22"/>
        <v>2037</v>
      </c>
      <c r="JL28">
        <f t="shared" si="22"/>
        <v>2037</v>
      </c>
      <c r="JM28">
        <f t="shared" si="22"/>
        <v>2037</v>
      </c>
      <c r="JN28">
        <f t="shared" si="22"/>
        <v>2037</v>
      </c>
      <c r="JO28">
        <f t="shared" si="22"/>
        <v>2037</v>
      </c>
      <c r="JP28">
        <f t="shared" si="22"/>
        <v>2037</v>
      </c>
      <c r="JQ28">
        <f t="shared" si="22"/>
        <v>2037</v>
      </c>
      <c r="OH28">
        <f t="shared" ref="OH28:QG28" si="23">LEFT(OH9,4)*1</f>
        <v>2018</v>
      </c>
      <c r="OI28">
        <f t="shared" si="23"/>
        <v>2018</v>
      </c>
      <c r="OJ28">
        <f t="shared" si="23"/>
        <v>2018</v>
      </c>
      <c r="OK28">
        <f t="shared" si="23"/>
        <v>2018</v>
      </c>
      <c r="OL28">
        <f t="shared" si="23"/>
        <v>2018</v>
      </c>
      <c r="OM28">
        <f t="shared" si="23"/>
        <v>2018</v>
      </c>
      <c r="ON28">
        <f t="shared" si="23"/>
        <v>2018</v>
      </c>
      <c r="OO28">
        <f t="shared" si="23"/>
        <v>2018</v>
      </c>
      <c r="OP28">
        <f t="shared" si="23"/>
        <v>2018</v>
      </c>
      <c r="OQ28">
        <f t="shared" si="23"/>
        <v>2018</v>
      </c>
      <c r="OR28">
        <f t="shared" si="23"/>
        <v>2018</v>
      </c>
      <c r="OS28">
        <f t="shared" si="23"/>
        <v>2018</v>
      </c>
      <c r="OT28">
        <f t="shared" si="23"/>
        <v>2019</v>
      </c>
      <c r="OU28">
        <f t="shared" si="23"/>
        <v>2019</v>
      </c>
      <c r="OV28">
        <f t="shared" si="23"/>
        <v>2019</v>
      </c>
      <c r="OW28">
        <f t="shared" si="23"/>
        <v>2019</v>
      </c>
      <c r="OX28">
        <f t="shared" si="23"/>
        <v>2019</v>
      </c>
      <c r="OY28">
        <f t="shared" si="23"/>
        <v>2019</v>
      </c>
      <c r="OZ28">
        <f t="shared" si="23"/>
        <v>2019</v>
      </c>
      <c r="PA28">
        <f t="shared" si="23"/>
        <v>2019</v>
      </c>
      <c r="PB28">
        <f t="shared" si="23"/>
        <v>2019</v>
      </c>
      <c r="PC28">
        <f t="shared" si="23"/>
        <v>2019</v>
      </c>
      <c r="PD28">
        <f t="shared" si="23"/>
        <v>2019</v>
      </c>
      <c r="PE28">
        <f t="shared" si="23"/>
        <v>2019</v>
      </c>
      <c r="PF28">
        <f t="shared" si="23"/>
        <v>2020</v>
      </c>
      <c r="PG28">
        <f t="shared" si="23"/>
        <v>2020</v>
      </c>
      <c r="PH28">
        <f t="shared" si="23"/>
        <v>2020</v>
      </c>
      <c r="PI28">
        <f t="shared" si="23"/>
        <v>2020</v>
      </c>
      <c r="PJ28">
        <f t="shared" si="23"/>
        <v>2020</v>
      </c>
      <c r="PK28">
        <f t="shared" si="23"/>
        <v>2020</v>
      </c>
      <c r="PL28">
        <f t="shared" si="23"/>
        <v>2020</v>
      </c>
      <c r="PM28">
        <f t="shared" si="23"/>
        <v>2020</v>
      </c>
      <c r="PN28">
        <f t="shared" si="23"/>
        <v>2020</v>
      </c>
      <c r="PO28">
        <f t="shared" si="23"/>
        <v>2020</v>
      </c>
      <c r="PP28">
        <f t="shared" si="23"/>
        <v>2020</v>
      </c>
      <c r="PQ28">
        <f t="shared" si="23"/>
        <v>2020</v>
      </c>
      <c r="PR28">
        <f t="shared" si="23"/>
        <v>2021</v>
      </c>
      <c r="PS28">
        <f t="shared" si="23"/>
        <v>2021</v>
      </c>
      <c r="PT28">
        <f t="shared" si="23"/>
        <v>2021</v>
      </c>
      <c r="PU28">
        <f t="shared" si="23"/>
        <v>2021</v>
      </c>
      <c r="PV28">
        <f t="shared" si="23"/>
        <v>2021</v>
      </c>
      <c r="PW28">
        <f t="shared" si="23"/>
        <v>2021</v>
      </c>
      <c r="PX28">
        <f t="shared" si="23"/>
        <v>2021</v>
      </c>
      <c r="PY28">
        <f t="shared" si="23"/>
        <v>2021</v>
      </c>
      <c r="PZ28">
        <f t="shared" si="23"/>
        <v>2021</v>
      </c>
      <c r="QA28">
        <f t="shared" si="23"/>
        <v>2021</v>
      </c>
      <c r="QB28">
        <f t="shared" si="23"/>
        <v>2021</v>
      </c>
      <c r="QC28">
        <f t="shared" si="23"/>
        <v>2021</v>
      </c>
      <c r="QD28">
        <f t="shared" si="23"/>
        <v>2022</v>
      </c>
      <c r="QE28">
        <f t="shared" si="23"/>
        <v>2022</v>
      </c>
      <c r="QF28">
        <f t="shared" si="23"/>
        <v>2022</v>
      </c>
      <c r="QG28">
        <f t="shared" si="23"/>
        <v>2022</v>
      </c>
      <c r="QH28">
        <f t="shared" ref="QH28:SS28" si="24">LEFT(QH9,4)*1</f>
        <v>2022</v>
      </c>
      <c r="QI28">
        <f t="shared" si="24"/>
        <v>2022</v>
      </c>
      <c r="QJ28">
        <f t="shared" si="24"/>
        <v>2022</v>
      </c>
      <c r="QK28">
        <f t="shared" si="24"/>
        <v>2022</v>
      </c>
      <c r="QL28">
        <f t="shared" si="24"/>
        <v>2022</v>
      </c>
      <c r="QM28">
        <f t="shared" si="24"/>
        <v>2022</v>
      </c>
      <c r="QN28">
        <f t="shared" si="24"/>
        <v>2022</v>
      </c>
      <c r="QO28">
        <f t="shared" si="24"/>
        <v>2022</v>
      </c>
      <c r="QP28">
        <f t="shared" si="24"/>
        <v>2023</v>
      </c>
      <c r="QQ28">
        <f t="shared" si="24"/>
        <v>2023</v>
      </c>
      <c r="QR28">
        <f t="shared" si="24"/>
        <v>2023</v>
      </c>
      <c r="QS28">
        <f t="shared" si="24"/>
        <v>2023</v>
      </c>
      <c r="QT28">
        <f t="shared" si="24"/>
        <v>2023</v>
      </c>
      <c r="QU28">
        <f t="shared" si="24"/>
        <v>2023</v>
      </c>
      <c r="QV28">
        <f t="shared" si="24"/>
        <v>2023</v>
      </c>
      <c r="QW28">
        <f t="shared" si="24"/>
        <v>2023</v>
      </c>
      <c r="QX28">
        <f t="shared" si="24"/>
        <v>2023</v>
      </c>
      <c r="QY28">
        <f t="shared" si="24"/>
        <v>2023</v>
      </c>
      <c r="QZ28">
        <f t="shared" si="24"/>
        <v>2023</v>
      </c>
      <c r="RA28">
        <f t="shared" si="24"/>
        <v>2023</v>
      </c>
      <c r="RB28">
        <f t="shared" si="24"/>
        <v>2024</v>
      </c>
      <c r="RC28">
        <f t="shared" si="24"/>
        <v>2024</v>
      </c>
      <c r="RD28">
        <f t="shared" si="24"/>
        <v>2024</v>
      </c>
      <c r="RE28">
        <f t="shared" si="24"/>
        <v>2024</v>
      </c>
      <c r="RF28">
        <f t="shared" si="24"/>
        <v>2024</v>
      </c>
      <c r="RG28">
        <f t="shared" si="24"/>
        <v>2024</v>
      </c>
      <c r="RH28">
        <f t="shared" si="24"/>
        <v>2024</v>
      </c>
      <c r="RI28">
        <f t="shared" si="24"/>
        <v>2024</v>
      </c>
      <c r="RJ28">
        <f t="shared" si="24"/>
        <v>2024</v>
      </c>
      <c r="RK28">
        <f t="shared" si="24"/>
        <v>2024</v>
      </c>
      <c r="RL28">
        <f t="shared" si="24"/>
        <v>2024</v>
      </c>
      <c r="RM28">
        <f t="shared" si="24"/>
        <v>2024</v>
      </c>
      <c r="RN28">
        <f t="shared" si="24"/>
        <v>2025</v>
      </c>
      <c r="RO28">
        <f t="shared" si="24"/>
        <v>2025</v>
      </c>
      <c r="RP28">
        <f t="shared" si="24"/>
        <v>2025</v>
      </c>
      <c r="RQ28">
        <f t="shared" si="24"/>
        <v>2025</v>
      </c>
      <c r="RR28">
        <f t="shared" si="24"/>
        <v>2025</v>
      </c>
      <c r="RS28">
        <f t="shared" si="24"/>
        <v>2025</v>
      </c>
      <c r="RT28">
        <f t="shared" si="24"/>
        <v>2025</v>
      </c>
      <c r="RU28">
        <f t="shared" si="24"/>
        <v>2025</v>
      </c>
      <c r="RV28">
        <f t="shared" si="24"/>
        <v>2025</v>
      </c>
      <c r="RW28">
        <f t="shared" si="24"/>
        <v>2025</v>
      </c>
      <c r="RX28">
        <f t="shared" si="24"/>
        <v>2025</v>
      </c>
      <c r="RY28">
        <f t="shared" si="24"/>
        <v>2025</v>
      </c>
      <c r="RZ28">
        <f t="shared" si="24"/>
        <v>2026</v>
      </c>
      <c r="SA28">
        <f t="shared" si="24"/>
        <v>2026</v>
      </c>
      <c r="SB28">
        <f t="shared" si="24"/>
        <v>2026</v>
      </c>
      <c r="SC28">
        <f t="shared" si="24"/>
        <v>2026</v>
      </c>
      <c r="SD28">
        <f t="shared" si="24"/>
        <v>2026</v>
      </c>
      <c r="SE28">
        <f t="shared" si="24"/>
        <v>2026</v>
      </c>
      <c r="SF28">
        <f t="shared" si="24"/>
        <v>2026</v>
      </c>
      <c r="SG28">
        <f t="shared" si="24"/>
        <v>2026</v>
      </c>
      <c r="SH28">
        <f t="shared" si="24"/>
        <v>2026</v>
      </c>
      <c r="SI28">
        <f t="shared" si="24"/>
        <v>2026</v>
      </c>
      <c r="SJ28">
        <f t="shared" si="24"/>
        <v>2026</v>
      </c>
      <c r="SK28">
        <f t="shared" si="24"/>
        <v>2026</v>
      </c>
      <c r="SL28">
        <f t="shared" si="24"/>
        <v>2027</v>
      </c>
      <c r="SM28">
        <f t="shared" si="24"/>
        <v>2027</v>
      </c>
      <c r="SN28">
        <f t="shared" si="24"/>
        <v>2027</v>
      </c>
      <c r="SO28">
        <f t="shared" si="24"/>
        <v>2027</v>
      </c>
      <c r="SP28">
        <f t="shared" si="24"/>
        <v>2027</v>
      </c>
      <c r="SQ28">
        <f t="shared" si="24"/>
        <v>2027</v>
      </c>
      <c r="SR28">
        <f t="shared" si="24"/>
        <v>2027</v>
      </c>
      <c r="SS28">
        <f t="shared" si="24"/>
        <v>2027</v>
      </c>
      <c r="ST28">
        <f t="shared" ref="ST28:VE28" si="25">LEFT(ST9,4)*1</f>
        <v>2027</v>
      </c>
      <c r="SU28">
        <f t="shared" si="25"/>
        <v>2027</v>
      </c>
      <c r="SV28">
        <f t="shared" si="25"/>
        <v>2027</v>
      </c>
      <c r="SW28">
        <f t="shared" si="25"/>
        <v>2027</v>
      </c>
      <c r="SX28">
        <f t="shared" si="25"/>
        <v>2028</v>
      </c>
      <c r="SY28">
        <f t="shared" si="25"/>
        <v>2028</v>
      </c>
      <c r="SZ28">
        <f t="shared" si="25"/>
        <v>2028</v>
      </c>
      <c r="TA28">
        <f t="shared" si="25"/>
        <v>2028</v>
      </c>
      <c r="TB28">
        <f t="shared" si="25"/>
        <v>2028</v>
      </c>
      <c r="TC28">
        <f t="shared" si="25"/>
        <v>2028</v>
      </c>
      <c r="TD28">
        <f t="shared" si="25"/>
        <v>2028</v>
      </c>
      <c r="TE28">
        <f t="shared" si="25"/>
        <v>2028</v>
      </c>
      <c r="TF28">
        <f t="shared" si="25"/>
        <v>2028</v>
      </c>
      <c r="TG28">
        <f t="shared" si="25"/>
        <v>2028</v>
      </c>
      <c r="TH28">
        <f t="shared" si="25"/>
        <v>2028</v>
      </c>
      <c r="TI28">
        <f t="shared" si="25"/>
        <v>2028</v>
      </c>
      <c r="TJ28">
        <f t="shared" si="25"/>
        <v>2029</v>
      </c>
      <c r="TK28">
        <f t="shared" si="25"/>
        <v>2029</v>
      </c>
      <c r="TL28">
        <f t="shared" si="25"/>
        <v>2029</v>
      </c>
      <c r="TM28">
        <f t="shared" si="25"/>
        <v>2029</v>
      </c>
      <c r="TN28">
        <f t="shared" si="25"/>
        <v>2029</v>
      </c>
      <c r="TO28">
        <f t="shared" si="25"/>
        <v>2029</v>
      </c>
      <c r="TP28">
        <f t="shared" si="25"/>
        <v>2029</v>
      </c>
      <c r="TQ28">
        <f t="shared" si="25"/>
        <v>2029</v>
      </c>
      <c r="TR28">
        <f t="shared" si="25"/>
        <v>2029</v>
      </c>
      <c r="TS28">
        <f t="shared" si="25"/>
        <v>2029</v>
      </c>
      <c r="TT28">
        <f t="shared" si="25"/>
        <v>2029</v>
      </c>
      <c r="TU28">
        <f t="shared" si="25"/>
        <v>2029</v>
      </c>
      <c r="TV28">
        <f t="shared" si="25"/>
        <v>2030</v>
      </c>
      <c r="TW28">
        <f t="shared" si="25"/>
        <v>2030</v>
      </c>
      <c r="TX28">
        <f t="shared" si="25"/>
        <v>2030</v>
      </c>
      <c r="TY28">
        <f t="shared" si="25"/>
        <v>2030</v>
      </c>
      <c r="TZ28">
        <f t="shared" si="25"/>
        <v>2030</v>
      </c>
      <c r="UA28">
        <f t="shared" si="25"/>
        <v>2030</v>
      </c>
      <c r="UB28">
        <f t="shared" si="25"/>
        <v>2030</v>
      </c>
      <c r="UC28">
        <f t="shared" si="25"/>
        <v>2030</v>
      </c>
      <c r="UD28">
        <f t="shared" si="25"/>
        <v>2030</v>
      </c>
      <c r="UE28">
        <f t="shared" si="25"/>
        <v>2030</v>
      </c>
      <c r="UF28">
        <f t="shared" si="25"/>
        <v>2030</v>
      </c>
      <c r="UG28">
        <f t="shared" si="25"/>
        <v>2030</v>
      </c>
      <c r="UH28">
        <f t="shared" si="25"/>
        <v>2031</v>
      </c>
      <c r="UI28">
        <f t="shared" si="25"/>
        <v>2031</v>
      </c>
      <c r="UJ28">
        <f t="shared" si="25"/>
        <v>2031</v>
      </c>
      <c r="UK28">
        <f t="shared" si="25"/>
        <v>2031</v>
      </c>
      <c r="UL28">
        <f t="shared" si="25"/>
        <v>2031</v>
      </c>
      <c r="UM28">
        <f t="shared" si="25"/>
        <v>2031</v>
      </c>
      <c r="UN28">
        <f t="shared" si="25"/>
        <v>2031</v>
      </c>
      <c r="UO28">
        <f t="shared" si="25"/>
        <v>2031</v>
      </c>
      <c r="UP28">
        <f t="shared" si="25"/>
        <v>2031</v>
      </c>
      <c r="UQ28">
        <f t="shared" si="25"/>
        <v>2031</v>
      </c>
      <c r="UR28">
        <f t="shared" si="25"/>
        <v>2031</v>
      </c>
      <c r="US28">
        <f t="shared" si="25"/>
        <v>2031</v>
      </c>
      <c r="UT28">
        <f t="shared" si="25"/>
        <v>2032</v>
      </c>
      <c r="UU28">
        <f t="shared" si="25"/>
        <v>2032</v>
      </c>
      <c r="UV28">
        <f t="shared" si="25"/>
        <v>2032</v>
      </c>
      <c r="UW28">
        <f t="shared" si="25"/>
        <v>2032</v>
      </c>
      <c r="UX28">
        <f t="shared" si="25"/>
        <v>2032</v>
      </c>
      <c r="UY28">
        <f t="shared" si="25"/>
        <v>2032</v>
      </c>
      <c r="UZ28">
        <f t="shared" si="25"/>
        <v>2032</v>
      </c>
      <c r="VA28">
        <f t="shared" si="25"/>
        <v>2032</v>
      </c>
      <c r="VB28">
        <f t="shared" si="25"/>
        <v>2032</v>
      </c>
      <c r="VC28">
        <f t="shared" si="25"/>
        <v>2032</v>
      </c>
      <c r="VD28">
        <f t="shared" si="25"/>
        <v>2032</v>
      </c>
      <c r="VE28">
        <f t="shared" si="25"/>
        <v>2032</v>
      </c>
      <c r="VF28">
        <f t="shared" ref="VF28:XM28" si="26">LEFT(VF9,4)*1</f>
        <v>2033</v>
      </c>
      <c r="VG28">
        <f t="shared" si="26"/>
        <v>2033</v>
      </c>
      <c r="VH28">
        <f t="shared" si="26"/>
        <v>2033</v>
      </c>
      <c r="VI28">
        <f t="shared" si="26"/>
        <v>2033</v>
      </c>
      <c r="VJ28">
        <f t="shared" si="26"/>
        <v>2033</v>
      </c>
      <c r="VK28">
        <f t="shared" si="26"/>
        <v>2033</v>
      </c>
      <c r="VL28">
        <f t="shared" si="26"/>
        <v>2033</v>
      </c>
      <c r="VM28">
        <f t="shared" si="26"/>
        <v>2033</v>
      </c>
      <c r="VN28">
        <f t="shared" si="26"/>
        <v>2033</v>
      </c>
      <c r="VO28">
        <f t="shared" si="26"/>
        <v>2033</v>
      </c>
      <c r="VP28">
        <f t="shared" si="26"/>
        <v>2033</v>
      </c>
      <c r="VQ28">
        <f t="shared" si="26"/>
        <v>2033</v>
      </c>
      <c r="VR28">
        <f t="shared" si="26"/>
        <v>2034</v>
      </c>
      <c r="VS28">
        <f t="shared" si="26"/>
        <v>2034</v>
      </c>
      <c r="VT28">
        <f t="shared" si="26"/>
        <v>2034</v>
      </c>
      <c r="VU28">
        <f t="shared" si="26"/>
        <v>2034</v>
      </c>
      <c r="VV28">
        <f t="shared" si="26"/>
        <v>2034</v>
      </c>
      <c r="VW28">
        <f t="shared" si="26"/>
        <v>2034</v>
      </c>
      <c r="VX28">
        <f t="shared" si="26"/>
        <v>2034</v>
      </c>
      <c r="VY28">
        <f t="shared" si="26"/>
        <v>2034</v>
      </c>
      <c r="VZ28">
        <f t="shared" si="26"/>
        <v>2034</v>
      </c>
      <c r="WA28">
        <f t="shared" si="26"/>
        <v>2034</v>
      </c>
      <c r="WB28">
        <f t="shared" si="26"/>
        <v>2034</v>
      </c>
      <c r="WC28">
        <f t="shared" si="26"/>
        <v>2034</v>
      </c>
      <c r="WD28">
        <f t="shared" si="26"/>
        <v>2035</v>
      </c>
      <c r="WE28">
        <f t="shared" si="26"/>
        <v>2035</v>
      </c>
      <c r="WF28">
        <f t="shared" si="26"/>
        <v>2035</v>
      </c>
      <c r="WG28">
        <f t="shared" si="26"/>
        <v>2035</v>
      </c>
      <c r="WH28">
        <f t="shared" si="26"/>
        <v>2035</v>
      </c>
      <c r="WI28">
        <f t="shared" si="26"/>
        <v>2035</v>
      </c>
      <c r="WJ28">
        <f t="shared" si="26"/>
        <v>2035</v>
      </c>
      <c r="WK28">
        <f t="shared" si="26"/>
        <v>2035</v>
      </c>
      <c r="WL28">
        <f t="shared" si="26"/>
        <v>2035</v>
      </c>
      <c r="WM28">
        <f t="shared" si="26"/>
        <v>2035</v>
      </c>
      <c r="WN28">
        <f t="shared" si="26"/>
        <v>2035</v>
      </c>
      <c r="WO28">
        <f t="shared" si="26"/>
        <v>2035</v>
      </c>
      <c r="WP28">
        <f t="shared" si="26"/>
        <v>2036</v>
      </c>
      <c r="WQ28">
        <f t="shared" si="26"/>
        <v>2036</v>
      </c>
      <c r="WR28">
        <f t="shared" si="26"/>
        <v>2036</v>
      </c>
      <c r="WS28">
        <f t="shared" si="26"/>
        <v>2036</v>
      </c>
      <c r="WT28">
        <f t="shared" si="26"/>
        <v>2036</v>
      </c>
      <c r="WU28">
        <f t="shared" si="26"/>
        <v>2036</v>
      </c>
      <c r="WV28">
        <f t="shared" si="26"/>
        <v>2036</v>
      </c>
      <c r="WW28">
        <f t="shared" si="26"/>
        <v>2036</v>
      </c>
      <c r="WX28">
        <f t="shared" si="26"/>
        <v>2036</v>
      </c>
      <c r="WY28">
        <f t="shared" si="26"/>
        <v>2036</v>
      </c>
      <c r="WZ28">
        <f t="shared" si="26"/>
        <v>2036</v>
      </c>
      <c r="XA28">
        <f t="shared" si="26"/>
        <v>2036</v>
      </c>
      <c r="XB28">
        <f t="shared" si="26"/>
        <v>2037</v>
      </c>
      <c r="XC28">
        <f t="shared" si="26"/>
        <v>2037</v>
      </c>
      <c r="XD28">
        <f t="shared" si="26"/>
        <v>2037</v>
      </c>
      <c r="XE28">
        <f t="shared" si="26"/>
        <v>2037</v>
      </c>
      <c r="XF28">
        <f t="shared" si="26"/>
        <v>2037</v>
      </c>
      <c r="XG28">
        <f t="shared" si="26"/>
        <v>2037</v>
      </c>
      <c r="XH28">
        <f t="shared" si="26"/>
        <v>2037</v>
      </c>
      <c r="XI28">
        <f t="shared" si="26"/>
        <v>2037</v>
      </c>
      <c r="XJ28">
        <f t="shared" si="26"/>
        <v>2037</v>
      </c>
      <c r="XK28">
        <f t="shared" si="26"/>
        <v>2037</v>
      </c>
      <c r="XL28">
        <f t="shared" si="26"/>
        <v>2037</v>
      </c>
      <c r="XM28">
        <f t="shared" si="26"/>
        <v>2037</v>
      </c>
    </row>
    <row r="29" spans="1:685" x14ac:dyDescent="0.3">
      <c r="A29" s="95" t="s">
        <v>341</v>
      </c>
    </row>
    <row r="30" spans="1:685" x14ac:dyDescent="0.3">
      <c r="A30" t="s">
        <v>321</v>
      </c>
      <c r="B30" s="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>
        <f>AL27*'Iteration Prices'!AL31</f>
        <v>195592.23512365361</v>
      </c>
      <c r="AM30" s="32">
        <f>AM27*'Iteration Prices'!AM31</f>
        <v>152982.43688292615</v>
      </c>
      <c r="AN30" s="32">
        <f>AN27*'Iteration Prices'!AN31</f>
        <v>103725.28582916464</v>
      </c>
      <c r="AO30" s="32">
        <f>AO27*'Iteration Prices'!AO31</f>
        <v>64917.56231825849</v>
      </c>
      <c r="AP30" s="32">
        <f>AP27*'Iteration Prices'!AP31</f>
        <v>203531.25409492169</v>
      </c>
      <c r="AQ30" s="32">
        <f>AQ27*'Iteration Prices'!AQ31</f>
        <v>139394.30848125511</v>
      </c>
      <c r="AR30" s="32">
        <f>AR27*'Iteration Prices'!AR31</f>
        <v>141514.68853776937</v>
      </c>
      <c r="AS30" s="32">
        <f>AS27*'Iteration Prices'!AS31</f>
        <v>159560.96218990479</v>
      </c>
      <c r="AT30" s="32">
        <f>AT27*'Iteration Prices'!AT31</f>
        <v>150517.50610454995</v>
      </c>
      <c r="AU30" s="32">
        <f>AU27*'Iteration Prices'!AU31</f>
        <v>120615.5394966962</v>
      </c>
      <c r="AV30" s="32">
        <f>AV27*'Iteration Prices'!AV31</f>
        <v>124123.40807392316</v>
      </c>
      <c r="AW30" s="32">
        <f>AW27*'Iteration Prices'!AW31</f>
        <v>189622.85489666287</v>
      </c>
      <c r="AX30" s="32">
        <f>AX27*'Iteration Prices'!AX31</f>
        <v>273802.97515991924</v>
      </c>
      <c r="AY30" s="32">
        <f>AY27*'Iteration Prices'!AY31</f>
        <v>197683.04816213346</v>
      </c>
      <c r="AZ30" s="32">
        <f>AZ27*'Iteration Prices'!AZ31</f>
        <v>125569.40339155648</v>
      </c>
      <c r="BA30" s="32">
        <f>BA27*'Iteration Prices'!BA31</f>
        <v>80271.24591190886</v>
      </c>
      <c r="BB30" s="32">
        <f>BB27*'Iteration Prices'!BB31</f>
        <v>208153.22804148699</v>
      </c>
      <c r="BC30" s="32">
        <f>BC27*'Iteration Prices'!BC31</f>
        <v>167790.54213068556</v>
      </c>
      <c r="BD30" s="32">
        <f>BD27*'Iteration Prices'!BD31</f>
        <v>164722.73770706519</v>
      </c>
      <c r="BE30" s="32">
        <f>BE27*'Iteration Prices'!BE31</f>
        <v>160320.34767963289</v>
      </c>
      <c r="BF30" s="32">
        <f>BF27*'Iteration Prices'!BF31</f>
        <v>181745.32996131768</v>
      </c>
      <c r="BG30" s="32">
        <f>BG27*'Iteration Prices'!BG31</f>
        <v>310646.94594173663</v>
      </c>
      <c r="BH30" s="32">
        <f>BH27*'Iteration Prices'!BH31</f>
        <v>135920.48460592833</v>
      </c>
      <c r="BI30" s="32">
        <f>BI27*'Iteration Prices'!BI31</f>
        <v>214986.34156548191</v>
      </c>
      <c r="BJ30" s="32">
        <f>BJ27*'Iteration Prices'!BJ31</f>
        <v>274768.08068571897</v>
      </c>
      <c r="BK30" s="32">
        <f>BK27*'Iteration Prices'!BK31</f>
        <v>208056.33252672714</v>
      </c>
      <c r="BL30" s="32">
        <f>BL27*'Iteration Prices'!BL31</f>
        <v>150948.71492876805</v>
      </c>
      <c r="BM30" s="32">
        <f>BM27*'Iteration Prices'!BM31</f>
        <v>109799.66151164257</v>
      </c>
      <c r="BN30" s="32">
        <f>BN27*'Iteration Prices'!BN31</f>
        <v>183224.3544630387</v>
      </c>
      <c r="BO30" s="32">
        <f>BO27*'Iteration Prices'!BO31</f>
        <v>172520.91831800423</v>
      </c>
      <c r="BP30" s="32">
        <f>BP27*'Iteration Prices'!BP31</f>
        <v>196934.41647612679</v>
      </c>
      <c r="BQ30" s="32">
        <f>BQ27*'Iteration Prices'!BQ31</f>
        <v>174979.95380534712</v>
      </c>
      <c r="BR30" s="32">
        <f>BR27*'Iteration Prices'!BR31</f>
        <v>193973.66965800419</v>
      </c>
      <c r="BS30" s="32">
        <f>BS27*'Iteration Prices'!BS31</f>
        <v>144167.05742750751</v>
      </c>
      <c r="BT30" s="32">
        <f>BT27*'Iteration Prices'!BT31</f>
        <v>153491.94177924897</v>
      </c>
      <c r="BU30" s="32">
        <f>BU27*'Iteration Prices'!BU31</f>
        <v>258521.24676634921</v>
      </c>
      <c r="BV30" s="32">
        <f>BV27*'Iteration Prices'!BV31</f>
        <v>293300.57329316984</v>
      </c>
      <c r="BW30" s="32">
        <f>BW27*'Iteration Prices'!BW31</f>
        <v>239251.30746203606</v>
      </c>
      <c r="BX30" s="32">
        <f>BX27*'Iteration Prices'!BX31</f>
        <v>182799.53460644273</v>
      </c>
      <c r="BY30" s="32">
        <f>BY27*'Iteration Prices'!BY31</f>
        <v>116801.48679376038</v>
      </c>
      <c r="BZ30" s="32">
        <f>BZ27*'Iteration Prices'!BZ31</f>
        <v>245704.49119508383</v>
      </c>
      <c r="CA30" s="32">
        <f>CA27*'Iteration Prices'!CA31</f>
        <v>179255.95734731646</v>
      </c>
      <c r="CB30" s="32">
        <f>CB27*'Iteration Prices'!CB31</f>
        <v>207584.80007597894</v>
      </c>
      <c r="CC30" s="32">
        <f>CC27*'Iteration Prices'!CC31</f>
        <v>201864.24683997227</v>
      </c>
      <c r="CD30" s="32">
        <f>CD27*'Iteration Prices'!CD31</f>
        <v>202006.50052783088</v>
      </c>
      <c r="CE30" s="32">
        <f>CE27*'Iteration Prices'!CE31</f>
        <v>138667.47443185296</v>
      </c>
      <c r="CF30" s="32">
        <f>CF27*'Iteration Prices'!CF31</f>
        <v>162679.67897775347</v>
      </c>
      <c r="CG30" s="32">
        <f>CG27*'Iteration Prices'!CG31</f>
        <v>280186.12535142986</v>
      </c>
      <c r="CH30" s="32">
        <f>CH27*'Iteration Prices'!CH31</f>
        <v>326407.89199882117</v>
      </c>
      <c r="CI30" s="32">
        <f>CI27*'Iteration Prices'!CI31</f>
        <v>253411.02343213992</v>
      </c>
      <c r="CJ30" s="32">
        <f>CJ27*'Iteration Prices'!CJ31</f>
        <v>187348.40400389154</v>
      </c>
      <c r="CK30" s="32">
        <f>CK27*'Iteration Prices'!CK31</f>
        <v>116262.86559004232</v>
      </c>
      <c r="CL30" s="32">
        <f>CL27*'Iteration Prices'!CL31</f>
        <v>269632.57752233202</v>
      </c>
      <c r="CM30" s="32">
        <f>CM27*'Iteration Prices'!CM31</f>
        <v>253283.60843218726</v>
      </c>
      <c r="CN30" s="32">
        <f>CN27*'Iteration Prices'!CN31</f>
        <v>196383.96061738429</v>
      </c>
      <c r="CO30" s="32">
        <f>CO27*'Iteration Prices'!CO31</f>
        <v>219075.92749221486</v>
      </c>
      <c r="CP30" s="32">
        <f>CP27*'Iteration Prices'!CP31</f>
        <v>208046.01092240712</v>
      </c>
      <c r="CQ30" s="32">
        <f>CQ27*'Iteration Prices'!CQ31</f>
        <v>252848.62430875629</v>
      </c>
      <c r="CR30" s="32">
        <f>CR27*'Iteration Prices'!CR31</f>
        <v>172466.72325052673</v>
      </c>
      <c r="CS30" s="32">
        <f>CS27*'Iteration Prices'!CS31</f>
        <v>285152.79568627797</v>
      </c>
      <c r="CT30" s="32">
        <f>CT27*'Iteration Prices'!CT31</f>
        <v>366599.15319024998</v>
      </c>
      <c r="CU30" s="32">
        <f>CU27*'Iteration Prices'!CU31</f>
        <v>267948.6716702308</v>
      </c>
      <c r="CV30" s="32">
        <f>CV27*'Iteration Prices'!CV31</f>
        <v>178022.64837694136</v>
      </c>
      <c r="CW30" s="32">
        <f>CW27*'Iteration Prices'!CW31</f>
        <v>115396.24553291778</v>
      </c>
      <c r="CX30" s="32">
        <f>CX27*'Iteration Prices'!CX31</f>
        <v>277937.13584104524</v>
      </c>
      <c r="CY30" s="32">
        <f>CY27*'Iteration Prices'!CY31</f>
        <v>231892.61772906876</v>
      </c>
      <c r="CZ30" s="32">
        <f>CZ27*'Iteration Prices'!CZ31</f>
        <v>223073.44952730276</v>
      </c>
      <c r="DA30" s="32">
        <f>DA27*'Iteration Prices'!DA31</f>
        <v>240900.59976359346</v>
      </c>
      <c r="DB30" s="32">
        <f>DB27*'Iteration Prices'!DB31</f>
        <v>263866.2012790562</v>
      </c>
      <c r="DC30" s="32">
        <f>DC27*'Iteration Prices'!DC31</f>
        <v>391736.13304608729</v>
      </c>
      <c r="DD30" s="32">
        <f>DD27*'Iteration Prices'!DD31</f>
        <v>241704.46945629767</v>
      </c>
      <c r="DE30" s="32">
        <f>DE27*'Iteration Prices'!DE31</f>
        <v>304910.06337628816</v>
      </c>
      <c r="DF30" s="32">
        <f>DF27*'Iteration Prices'!DF31</f>
        <v>414062.83384501579</v>
      </c>
      <c r="DG30" s="32">
        <f>DG27*'Iteration Prices'!DG31</f>
        <v>319402.13789554313</v>
      </c>
      <c r="DH30" s="32">
        <f>DH27*'Iteration Prices'!DH31</f>
        <v>208988.3442743138</v>
      </c>
      <c r="DI30" s="32">
        <f>DI27*'Iteration Prices'!DI31</f>
        <v>150996.23004802121</v>
      </c>
      <c r="DJ30" s="32">
        <f>DJ27*'Iteration Prices'!DJ31</f>
        <v>264989.33711986686</v>
      </c>
      <c r="DK30" s="32">
        <f>DK27*'Iteration Prices'!DK31</f>
        <v>221737.3455576394</v>
      </c>
      <c r="DL30" s="32">
        <f>DL27*'Iteration Prices'!DL31</f>
        <v>259073.6580141169</v>
      </c>
      <c r="DM30" s="32">
        <f>DM27*'Iteration Prices'!DM31</f>
        <v>257442.8121505336</v>
      </c>
      <c r="DN30" s="32">
        <f>DN27*'Iteration Prices'!DN31</f>
        <v>226663.81490017366</v>
      </c>
      <c r="DO30" s="32">
        <f>DO27*'Iteration Prices'!DO31</f>
        <v>210665.28367009718</v>
      </c>
      <c r="DP30" s="32">
        <f>DP27*'Iteration Prices'!DP31</f>
        <v>208691.19312772178</v>
      </c>
      <c r="DQ30" s="32">
        <f>DQ27*'Iteration Prices'!DQ31</f>
        <v>347329.23711523175</v>
      </c>
      <c r="DR30" s="32">
        <f>DR27*'Iteration Prices'!DR31</f>
        <v>469126.13399887085</v>
      </c>
      <c r="DS30" s="32">
        <f>DS27*'Iteration Prices'!DS31</f>
        <v>351678.8217749332</v>
      </c>
      <c r="DT30" s="32">
        <f>DT27*'Iteration Prices'!DT31</f>
        <v>232201.32171159697</v>
      </c>
      <c r="DU30" s="32">
        <f>DU27*'Iteration Prices'!DU31</f>
        <v>277661.8221835916</v>
      </c>
      <c r="DV30" s="32">
        <f>DV27*'Iteration Prices'!DV31</f>
        <v>308914.99193650309</v>
      </c>
      <c r="DW30" s="32">
        <f>DW27*'Iteration Prices'!DW31</f>
        <v>287603.80475296301</v>
      </c>
      <c r="DX30" s="32">
        <f>DX27*'Iteration Prices'!DX31</f>
        <v>291231.66450383014</v>
      </c>
      <c r="DY30" s="32">
        <f>DY27*'Iteration Prices'!DY31</f>
        <v>261682.96554269546</v>
      </c>
      <c r="DZ30" s="32">
        <f>DZ27*'Iteration Prices'!DZ31</f>
        <v>281834.21454945917</v>
      </c>
      <c r="EA30" s="32">
        <f>EA27*'Iteration Prices'!EA31</f>
        <v>248542.33156768081</v>
      </c>
      <c r="EB30" s="32">
        <f>EB27*'Iteration Prices'!EB31</f>
        <v>230866.64133106614</v>
      </c>
      <c r="EC30" s="32">
        <f>EC27*'Iteration Prices'!EC31</f>
        <v>393812.81297574955</v>
      </c>
      <c r="ED30" s="32">
        <f>ED27*'Iteration Prices'!ED31</f>
        <v>434319.06216877262</v>
      </c>
      <c r="EE30" s="32">
        <f>EE27*'Iteration Prices'!EE31</f>
        <v>334801.90071291308</v>
      </c>
      <c r="EF30" s="32">
        <f>EF27*'Iteration Prices'!EF31</f>
        <v>246695.42127606986</v>
      </c>
      <c r="EG30" s="32">
        <f>EG27*'Iteration Prices'!EG31</f>
        <v>187034.81185974387</v>
      </c>
      <c r="EH30" s="32">
        <f>EH27*'Iteration Prices'!EH31</f>
        <v>264517.25930562668</v>
      </c>
      <c r="EI30" s="32">
        <f>EI27*'Iteration Prices'!EI31</f>
        <v>266218.93386640598</v>
      </c>
      <c r="EJ30" s="32">
        <f>EJ27*'Iteration Prices'!EJ31</f>
        <v>299499.41850226244</v>
      </c>
      <c r="EK30" s="32">
        <f>EK27*'Iteration Prices'!EK31</f>
        <v>265178.1990391803</v>
      </c>
      <c r="EL30" s="32">
        <f>EL27*'Iteration Prices'!EL31</f>
        <v>291439.95269695227</v>
      </c>
      <c r="EM30" s="32">
        <f>EM27*'Iteration Prices'!EM31</f>
        <v>356892.28591902129</v>
      </c>
      <c r="EN30" s="32">
        <f>EN27*'Iteration Prices'!EN31</f>
        <v>255429.7432690257</v>
      </c>
      <c r="EO30" s="32">
        <f>EO27*'Iteration Prices'!EO31</f>
        <v>413015.53836593806</v>
      </c>
      <c r="EP30" s="32">
        <f>EP27*'Iteration Prices'!EP31</f>
        <v>439405.11234692094</v>
      </c>
      <c r="EQ30" s="32">
        <f>EQ27*'Iteration Prices'!EQ31</f>
        <v>365380.874497501</v>
      </c>
      <c r="ER30" s="32">
        <f>ER27*'Iteration Prices'!ER31</f>
        <v>274214.82074881264</v>
      </c>
      <c r="ES30" s="32">
        <f>ES27*'Iteration Prices'!ES31</f>
        <v>213011.60027524969</v>
      </c>
      <c r="ET30" s="32">
        <f>ET27*'Iteration Prices'!ET31</f>
        <v>321019.18889015232</v>
      </c>
      <c r="EU30" s="32">
        <f>EU27*'Iteration Prices'!EU31</f>
        <v>330659.97229533474</v>
      </c>
      <c r="EV30" s="32">
        <f>EV27*'Iteration Prices'!EV31</f>
        <v>302755.26932650991</v>
      </c>
      <c r="EW30" s="32">
        <f>EW27*'Iteration Prices'!EW31</f>
        <v>279615.10373893083</v>
      </c>
      <c r="EX30" s="32">
        <f>EX27*'Iteration Prices'!EX31</f>
        <v>299038.12547607959</v>
      </c>
      <c r="EY30" s="32">
        <f>EY27*'Iteration Prices'!EY31</f>
        <v>300568.57513841469</v>
      </c>
      <c r="EZ30" s="32">
        <f>EZ27*'Iteration Prices'!EZ31</f>
        <v>309843.84150984179</v>
      </c>
      <c r="FA30" s="32">
        <f>FA27*'Iteration Prices'!FA31</f>
        <v>442173.33593463938</v>
      </c>
      <c r="FB30" s="32">
        <f>FB27*'Iteration Prices'!FB31</f>
        <v>491891.55298668018</v>
      </c>
      <c r="FC30" s="32">
        <f>FC27*'Iteration Prices'!FC31</f>
        <v>382257.54888874694</v>
      </c>
      <c r="FD30" s="32">
        <f>FD27*'Iteration Prices'!FD31</f>
        <v>308631.45378633839</v>
      </c>
      <c r="FE30" s="32">
        <f>FE27*'Iteration Prices'!FE31</f>
        <v>199330.60407916864</v>
      </c>
      <c r="FF30" s="32">
        <f>FF27*'Iteration Prices'!FF31</f>
        <v>341214.85144178319</v>
      </c>
      <c r="FG30" s="32">
        <f>FG27*'Iteration Prices'!FG31</f>
        <v>332396.20687869668</v>
      </c>
      <c r="FH30" s="32">
        <f>FH27*'Iteration Prices'!FH31</f>
        <v>286549.93494280626</v>
      </c>
      <c r="FI30" s="32">
        <f>FI27*'Iteration Prices'!FI31</f>
        <v>304808.8592111824</v>
      </c>
      <c r="FJ30" s="32">
        <f>FJ27*'Iteration Prices'!FJ31</f>
        <v>291302.35758423497</v>
      </c>
      <c r="FK30" s="32">
        <f>FK27*'Iteration Prices'!FK31</f>
        <v>470657.16899265198</v>
      </c>
      <c r="FL30" s="32">
        <f>FL27*'Iteration Prices'!FL31</f>
        <v>332902.49775718793</v>
      </c>
      <c r="FM30" s="32">
        <f>FM27*'Iteration Prices'!FM31</f>
        <v>399081.49054517335</v>
      </c>
      <c r="FN30" s="32">
        <f>FN27*'Iteration Prices'!FN31</f>
        <v>522247.44471329631</v>
      </c>
      <c r="FO30" s="32">
        <f>FO27*'Iteration Prices'!FO31</f>
        <v>403434.78255097999</v>
      </c>
      <c r="FP30" s="32">
        <f>FP27*'Iteration Prices'!FP31</f>
        <v>309685.30328220071</v>
      </c>
      <c r="FQ30" s="32">
        <f>FQ27*'Iteration Prices'!FQ31</f>
        <v>239592.6981656517</v>
      </c>
      <c r="FR30" s="32">
        <f>FR27*'Iteration Prices'!FR31</f>
        <v>380421.42738508893</v>
      </c>
      <c r="FS30" s="32">
        <f>FS27*'Iteration Prices'!FS31</f>
        <v>295594.37220788246</v>
      </c>
      <c r="FT30" s="32">
        <f>FT27*'Iteration Prices'!FT31</f>
        <v>309102.92710589961</v>
      </c>
      <c r="FU30" s="32">
        <f>FU27*'Iteration Prices'!FU31</f>
        <v>322347.39359445008</v>
      </c>
      <c r="FV30" s="32">
        <f>FV27*'Iteration Prices'!FV31</f>
        <v>272963.42047767923</v>
      </c>
      <c r="FW30" s="32">
        <f>FW27*'Iteration Prices'!FW31</f>
        <v>346184.61784306972</v>
      </c>
      <c r="FX30" s="32">
        <f>FX27*'Iteration Prices'!FX31</f>
        <v>329969.53369669872</v>
      </c>
      <c r="FY30" s="32">
        <f>FY27*'Iteration Prices'!FY31</f>
        <v>419185.87180431857</v>
      </c>
      <c r="FZ30" s="32">
        <f>FZ27*'Iteration Prices'!FZ31</f>
        <v>563579.78712051804</v>
      </c>
      <c r="GA30" s="32">
        <f>GA27*'Iteration Prices'!GA31</f>
        <v>433811.39693454851</v>
      </c>
      <c r="GB30" s="32">
        <f>GB27*'Iteration Prices'!GB31</f>
        <v>324097.12754092115</v>
      </c>
      <c r="GC30" s="32">
        <f>GC27*'Iteration Prices'!GC31</f>
        <v>288091.27105970425</v>
      </c>
      <c r="GD30" s="32">
        <f>GD27*'Iteration Prices'!GD31</f>
        <v>353018.66123925865</v>
      </c>
      <c r="GE30" s="32">
        <f>GE27*'Iteration Prices'!GE31</f>
        <v>302976.96137866017</v>
      </c>
      <c r="GF30" s="32">
        <f>GF27*'Iteration Prices'!GF31</f>
        <v>333003.85922415432</v>
      </c>
      <c r="GG30" s="32">
        <f>GG27*'Iteration Prices'!GG31</f>
        <v>317740.26040480327</v>
      </c>
      <c r="GH30" s="32">
        <f>GH27*'Iteration Prices'!GH31</f>
        <v>300953.25176482333</v>
      </c>
      <c r="GI30" s="32">
        <f>GI27*'Iteration Prices'!GI31</f>
        <v>377413.34658510104</v>
      </c>
      <c r="GJ30" s="32">
        <f>GJ27*'Iteration Prices'!GJ31</f>
        <v>341342.91954039247</v>
      </c>
      <c r="GK30" s="32">
        <f>GK27*'Iteration Prices'!GK31</f>
        <v>452282.58664460731</v>
      </c>
      <c r="GL30" s="32">
        <f>GL27*'Iteration Prices'!GL31</f>
        <v>583755.24759695365</v>
      </c>
      <c r="GM30" s="32">
        <f>GM27*'Iteration Prices'!GM31</f>
        <v>455062.53754880361</v>
      </c>
      <c r="GN30" s="32">
        <f>GN27*'Iteration Prices'!GN31</f>
        <v>335930.79653557547</v>
      </c>
      <c r="GO30" s="32">
        <f>GO27*'Iteration Prices'!GO31</f>
        <v>364116.2851887439</v>
      </c>
      <c r="GP30" s="32">
        <f>GP27*'Iteration Prices'!GP31</f>
        <v>337476.57834450371</v>
      </c>
      <c r="GQ30" s="32">
        <f>GQ27*'Iteration Prices'!GQ31</f>
        <v>326960.09926184005</v>
      </c>
      <c r="GR30" s="32">
        <f>GR27*'Iteration Prices'!GR31</f>
        <v>343753.83279022225</v>
      </c>
      <c r="GS30" s="32">
        <f>GS27*'Iteration Prices'!GS31</f>
        <v>317912.02071117354</v>
      </c>
      <c r="GT30" s="32">
        <f>GT27*'Iteration Prices'!GT31</f>
        <v>321835.60013306147</v>
      </c>
      <c r="GU30" s="32">
        <f>GU27*'Iteration Prices'!GU31</f>
        <v>387338.09759405151</v>
      </c>
      <c r="GV30" s="32">
        <f>GV27*'Iteration Prices'!GV31</f>
        <v>339358.55750372197</v>
      </c>
      <c r="GW30" s="32">
        <f>GW27*'Iteration Prices'!GW31</f>
        <v>486166.48353898025</v>
      </c>
      <c r="GX30" s="32">
        <f>GX27*'Iteration Prices'!GX31</f>
        <v>632920.8582414292</v>
      </c>
      <c r="GY30" s="32">
        <f>GY27*'Iteration Prices'!GY31</f>
        <v>472124.53493391821</v>
      </c>
      <c r="GZ30" s="32">
        <f>GZ27*'Iteration Prices'!GZ31</f>
        <v>381240.32813153998</v>
      </c>
      <c r="HA30" s="32">
        <f>HA27*'Iteration Prices'!HA31</f>
        <v>311903.91575368884</v>
      </c>
      <c r="HB30" s="32">
        <f>HB27*'Iteration Prices'!HB31</f>
        <v>333993.60927068361</v>
      </c>
      <c r="HC30" s="32">
        <f>HC27*'Iteration Prices'!HC31</f>
        <v>375388.53821475268</v>
      </c>
      <c r="HD30" s="32">
        <f>HD27*'Iteration Prices'!HD31</f>
        <v>372800.15313390765</v>
      </c>
      <c r="HE30" s="32">
        <f>HE27*'Iteration Prices'!HE31</f>
        <v>350977.54395270959</v>
      </c>
      <c r="HF30" s="32">
        <f>HF27*'Iteration Prices'!HF31</f>
        <v>379370.63894621038</v>
      </c>
      <c r="HG30" s="32">
        <f>HG27*'Iteration Prices'!HG31</f>
        <v>490255.04185947124</v>
      </c>
      <c r="HH30" s="32">
        <f>HH27*'Iteration Prices'!HH31</f>
        <v>425085.34930128511</v>
      </c>
      <c r="HI30" s="32">
        <f>HI27*'Iteration Prices'!HI31</f>
        <v>527174.89362493414</v>
      </c>
      <c r="HJ30" s="32">
        <f>HJ27*'Iteration Prices'!HJ31</f>
        <v>632021.29898528697</v>
      </c>
      <c r="HK30" s="32">
        <f>HK27*'Iteration Prices'!HK31</f>
        <v>490450.48473425407</v>
      </c>
      <c r="HL30" s="32">
        <f>HL27*'Iteration Prices'!HL31</f>
        <v>404527.64115203498</v>
      </c>
      <c r="HM30" s="32">
        <f>HM27*'Iteration Prices'!HM31</f>
        <v>327351.88783027575</v>
      </c>
      <c r="HN30" s="32">
        <f>HN27*'Iteration Prices'!HN31</f>
        <v>354258.52286593965</v>
      </c>
      <c r="HO30" s="32">
        <f>HO27*'Iteration Prices'!HO31</f>
        <v>371341.05881388555</v>
      </c>
      <c r="HP30" s="32">
        <f>HP27*'Iteration Prices'!HP31</f>
        <v>341313.19442628277</v>
      </c>
      <c r="HQ30" s="32">
        <f>HQ27*'Iteration Prices'!HQ31</f>
        <v>370103.9809640458</v>
      </c>
      <c r="HR30" s="32">
        <f>HR27*'Iteration Prices'!HR31</f>
        <v>361870.1704573246</v>
      </c>
      <c r="HS30" s="32">
        <f>HS27*'Iteration Prices'!HS31</f>
        <v>387454.36174865253</v>
      </c>
      <c r="HT30" s="32">
        <f>HT27*'Iteration Prices'!HT31</f>
        <v>420828.60559281381</v>
      </c>
      <c r="HU30" s="32">
        <f>HU27*'Iteration Prices'!HU31</f>
        <v>525506.30363736674</v>
      </c>
      <c r="HV30" s="32">
        <f>HV27*'Iteration Prices'!HV31</f>
        <v>704759.64183460281</v>
      </c>
      <c r="HW30" s="32">
        <f>HW27*'Iteration Prices'!HW31</f>
        <v>510385.20215327933</v>
      </c>
      <c r="HX30" s="32">
        <f>HX27*'Iteration Prices'!HX31</f>
        <v>435433.1740064029</v>
      </c>
      <c r="HY30" s="32">
        <f>HY27*'Iteration Prices'!HY31</f>
        <v>387136.60340303963</v>
      </c>
      <c r="HZ30" s="32">
        <f>HZ27*'Iteration Prices'!HZ31</f>
        <v>427607.30417829799</v>
      </c>
      <c r="IA30" s="32">
        <f>IA27*'Iteration Prices'!IA31</f>
        <v>410773.7537065947</v>
      </c>
      <c r="IB30" s="32">
        <f>IB27*'Iteration Prices'!IB31</f>
        <v>357979.19337459316</v>
      </c>
      <c r="IC30" s="32">
        <f>IC27*'Iteration Prices'!IC31</f>
        <v>402629.43304457812</v>
      </c>
      <c r="ID30" s="32">
        <f>ID27*'Iteration Prices'!ID31</f>
        <v>357116.45365844009</v>
      </c>
      <c r="IE30" s="32">
        <f>IE27*'Iteration Prices'!IE31</f>
        <v>433810.22623086191</v>
      </c>
      <c r="IF30" s="32">
        <f>IF27*'Iteration Prices'!IF31</f>
        <v>437030.74531831447</v>
      </c>
      <c r="IG30" s="32">
        <f>IG27*'Iteration Prices'!IG31</f>
        <v>500343.28863669623</v>
      </c>
      <c r="IH30" s="32">
        <f>IH27*'Iteration Prices'!IH31</f>
        <v>733884.67478792788</v>
      </c>
      <c r="II30" s="32">
        <f>II27*'Iteration Prices'!II31</f>
        <v>553886.96900701302</v>
      </c>
      <c r="IJ30" s="32">
        <f>IJ27*'Iteration Prices'!IJ31</f>
        <v>425900.51467904466</v>
      </c>
      <c r="IK30" s="32">
        <f>IK27*'Iteration Prices'!IK31</f>
        <v>355547.20917671209</v>
      </c>
      <c r="IL30" s="32">
        <f>IL27*'Iteration Prices'!IL31</f>
        <v>407535.76148087444</v>
      </c>
      <c r="IM30" s="32">
        <f>IM27*'Iteration Prices'!IM31</f>
        <v>393104.16987871658</v>
      </c>
      <c r="IN30" s="32">
        <f>IN27*'Iteration Prices'!IN31</f>
        <v>394465.85969270428</v>
      </c>
      <c r="IO30" s="32">
        <f>IO27*'Iteration Prices'!IO31</f>
        <v>414878.19180745067</v>
      </c>
      <c r="IP30" s="32">
        <f>IP27*'Iteration Prices'!IP31</f>
        <v>345725.74890836078</v>
      </c>
      <c r="IQ30" s="32">
        <f>IQ27*'Iteration Prices'!IQ31</f>
        <v>479459.47917313367</v>
      </c>
      <c r="IR30" s="32">
        <f>IR27*'Iteration Prices'!IR31</f>
        <v>459913.8294485333</v>
      </c>
      <c r="IS30" s="32">
        <f>IS27*'Iteration Prices'!IS31</f>
        <v>513241.08146375796</v>
      </c>
      <c r="IT30" s="32">
        <f>IT27*'Iteration Prices'!IT31</f>
        <v>729337.20183603268</v>
      </c>
      <c r="IU30" s="32">
        <f>IU27*'Iteration Prices'!IU31</f>
        <v>565539.85472702107</v>
      </c>
      <c r="IV30" s="32">
        <f>IV27*'Iteration Prices'!IV31</f>
        <v>421732.47958013241</v>
      </c>
      <c r="IW30" s="32">
        <f>IW27*'Iteration Prices'!IW31</f>
        <v>397733.43607047555</v>
      </c>
      <c r="IX30" s="32">
        <f>IX27*'Iteration Prices'!IX31</f>
        <v>389252.296451709</v>
      </c>
      <c r="IY30" s="32">
        <f>IY27*'Iteration Prices'!IY31</f>
        <v>404211.3205192351</v>
      </c>
      <c r="IZ30" s="32">
        <f>IZ27*'Iteration Prices'!IZ31</f>
        <v>414414.86862273014</v>
      </c>
      <c r="JA30" s="32">
        <f>JA27*'Iteration Prices'!JA31</f>
        <v>387004.14332101698</v>
      </c>
      <c r="JB30" s="32">
        <f>JB27*'Iteration Prices'!JB31</f>
        <v>379672.72731857322</v>
      </c>
      <c r="JC30" s="32">
        <f>JC27*'Iteration Prices'!JC31</f>
        <v>485571.79052640335</v>
      </c>
      <c r="JD30" s="32">
        <f>JD27*'Iteration Prices'!JD31</f>
        <v>430622.16567815118</v>
      </c>
      <c r="JE30" s="32">
        <f>JE27*'Iteration Prices'!JE31</f>
        <v>577572.03612118156</v>
      </c>
      <c r="JF30" s="32">
        <f>JF27*'Iteration Prices'!JF31</f>
        <v>731495.50487500988</v>
      </c>
      <c r="JG30" s="32">
        <f>JG27*'Iteration Prices'!JG31</f>
        <v>601138.569376125</v>
      </c>
      <c r="JH30" s="32">
        <f>JH27*'Iteration Prices'!JH31</f>
        <v>463392.5718222743</v>
      </c>
      <c r="JI30" s="32">
        <f>JI27*'Iteration Prices'!JI31</f>
        <v>424317.23946909897</v>
      </c>
      <c r="JJ30" s="32">
        <f>JJ27*'Iteration Prices'!JJ31</f>
        <v>358670.15255853347</v>
      </c>
      <c r="JK30" s="32">
        <f>JK27*'Iteration Prices'!JK31</f>
        <v>420186.6586737723</v>
      </c>
      <c r="JL30" s="32">
        <f>JL27*'Iteration Prices'!JL31</f>
        <v>439947.35514773848</v>
      </c>
      <c r="JM30" s="32">
        <f>JM27*'Iteration Prices'!JM31</f>
        <v>388872.42148009053</v>
      </c>
      <c r="JN30" s="32">
        <f>JN27*'Iteration Prices'!JN31</f>
        <v>420359.6204009736</v>
      </c>
      <c r="JO30" s="32">
        <f>JO27*'Iteration Prices'!JO31</f>
        <v>475668.09966346656</v>
      </c>
      <c r="JP30" s="32">
        <f>JP27*'Iteration Prices'!JP31</f>
        <v>463297.31608593982</v>
      </c>
      <c r="JQ30" s="32">
        <f>JQ27*'Iteration Prices'!JQ31</f>
        <v>581058.59225542902</v>
      </c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>
        <f>OH27*'Iteration Prices'!OH31</f>
        <v>140656.17632237938</v>
      </c>
      <c r="OI30" s="32">
        <f>OI27*'Iteration Prices'!OI31</f>
        <v>130503.12657355511</v>
      </c>
      <c r="OJ30" s="32">
        <f>OJ27*'Iteration Prices'!OJ31</f>
        <v>97226.348409447339</v>
      </c>
      <c r="OK30" s="32">
        <f>OK27*'Iteration Prices'!OK31</f>
        <v>49198.518013467525</v>
      </c>
      <c r="OL30" s="32">
        <f>OL27*'Iteration Prices'!OL31</f>
        <v>138181.05064413018</v>
      </c>
      <c r="OM30" s="32">
        <f>OM27*'Iteration Prices'!OM31</f>
        <v>79794.771650284994</v>
      </c>
      <c r="ON30" s="32">
        <f>ON27*'Iteration Prices'!ON31</f>
        <v>134425.66430069596</v>
      </c>
      <c r="OO30" s="32">
        <f>OO27*'Iteration Prices'!OO31</f>
        <v>126160.08867832177</v>
      </c>
      <c r="OP30" s="32">
        <f>OP27*'Iteration Prices'!OP31</f>
        <v>99800.424356535659</v>
      </c>
      <c r="OQ30" s="32">
        <f>OQ27*'Iteration Prices'!OQ31</f>
        <v>77242.944593801265</v>
      </c>
      <c r="OR30" s="32">
        <f>OR27*'Iteration Prices'!OR31</f>
        <v>133760.9315456858</v>
      </c>
      <c r="OS30" s="32">
        <f>OS27*'Iteration Prices'!OS31</f>
        <v>223518.3964297786</v>
      </c>
      <c r="OT30" s="32">
        <f>OT27*'Iteration Prices'!OT31</f>
        <v>148305.50040102864</v>
      </c>
      <c r="OU30" s="32">
        <f>OU27*'Iteration Prices'!OU31</f>
        <v>127585.35486350044</v>
      </c>
      <c r="OV30" s="32">
        <f>OV27*'Iteration Prices'!OV31</f>
        <v>105302.60814963916</v>
      </c>
      <c r="OW30" s="32">
        <f>OW27*'Iteration Prices'!OW31</f>
        <v>47022.410425732713</v>
      </c>
      <c r="OX30" s="32">
        <f>OX27*'Iteration Prices'!OX31</f>
        <v>152231.87560391138</v>
      </c>
      <c r="OY30" s="32">
        <f>OY27*'Iteration Prices'!OY31</f>
        <v>131342.64917860687</v>
      </c>
      <c r="OZ30" s="32">
        <f>OZ27*'Iteration Prices'!OZ31</f>
        <v>141507.76176275479</v>
      </c>
      <c r="PA30" s="32">
        <f>PA27*'Iteration Prices'!PA31</f>
        <v>143171.88485493299</v>
      </c>
      <c r="PB30" s="32">
        <f>PB27*'Iteration Prices'!PB31</f>
        <v>101542.73642794533</v>
      </c>
      <c r="PC30" s="32">
        <f>PC27*'Iteration Prices'!PC31</f>
        <v>187337.71909504751</v>
      </c>
      <c r="PD30" s="32">
        <f>PD27*'Iteration Prices'!PD31</f>
        <v>149098.62330215826</v>
      </c>
      <c r="PE30" s="32">
        <f>PE27*'Iteration Prices'!PE31</f>
        <v>218079.13649333548</v>
      </c>
      <c r="PF30" s="32">
        <f>PF27*'Iteration Prices'!PF31</f>
        <v>152931.66056715939</v>
      </c>
      <c r="PG30" s="32">
        <f>PG27*'Iteration Prices'!PG31</f>
        <v>135881.2022192103</v>
      </c>
      <c r="PH30" s="32">
        <f>PH27*'Iteration Prices'!PH31</f>
        <v>101685.44180473893</v>
      </c>
      <c r="PI30" s="32">
        <f>PI27*'Iteration Prices'!PI31</f>
        <v>51921.651114074695</v>
      </c>
      <c r="PJ30" s="32">
        <f>PJ27*'Iteration Prices'!PJ31</f>
        <v>131022.3740018409</v>
      </c>
      <c r="PK30" s="32">
        <f>PK27*'Iteration Prices'!PK31</f>
        <v>87875.81464782088</v>
      </c>
      <c r="PL30" s="32">
        <f>PL27*'Iteration Prices'!PL31</f>
        <v>145390.02229709752</v>
      </c>
      <c r="PM30" s="32">
        <f>PM27*'Iteration Prices'!PM31</f>
        <v>162313.97960790567</v>
      </c>
      <c r="PN30" s="32">
        <f>PN27*'Iteration Prices'!PN31</f>
        <v>88009.600798909945</v>
      </c>
      <c r="PO30" s="32">
        <f>PO27*'Iteration Prices'!PO31</f>
        <v>100869.59227086666</v>
      </c>
      <c r="PP30" s="32">
        <f>PP27*'Iteration Prices'!PP31</f>
        <v>162205.34308762473</v>
      </c>
      <c r="PQ30" s="32">
        <f>PQ27*'Iteration Prices'!PQ31</f>
        <v>220421.95530115007</v>
      </c>
      <c r="PR30" s="32">
        <f>PR27*'Iteration Prices'!PR31</f>
        <v>185187.57949994507</v>
      </c>
      <c r="PS30" s="32">
        <f>PS27*'Iteration Prices'!PS31</f>
        <v>130230.04000722435</v>
      </c>
      <c r="PT30" s="32">
        <f>PT27*'Iteration Prices'!PT31</f>
        <v>111739.4461441935</v>
      </c>
      <c r="PU30" s="32">
        <f>PU27*'Iteration Prices'!PU31</f>
        <v>58523.103829828942</v>
      </c>
      <c r="PV30" s="32">
        <f>PV27*'Iteration Prices'!PV31</f>
        <v>196298.97734397167</v>
      </c>
      <c r="PW30" s="32">
        <f>PW27*'Iteration Prices'!PW31</f>
        <v>96791.199285221999</v>
      </c>
      <c r="PX30" s="32">
        <f>PX27*'Iteration Prices'!PX31</f>
        <v>163631.75948442629</v>
      </c>
      <c r="PY30" s="32">
        <f>PY27*'Iteration Prices'!PY31</f>
        <v>168107.85640644553</v>
      </c>
      <c r="PZ30" s="32">
        <f>PZ27*'Iteration Prices'!PZ31</f>
        <v>103160.44906571835</v>
      </c>
      <c r="QA30" s="32">
        <f>QA27*'Iteration Prices'!QA31</f>
        <v>115358.1000906328</v>
      </c>
      <c r="QB30" s="32">
        <f>QB27*'Iteration Prices'!QB31</f>
        <v>168722.63257488725</v>
      </c>
      <c r="QC30" s="32">
        <f>QC27*'Iteration Prices'!QC31</f>
        <v>224420.51313456529</v>
      </c>
      <c r="QD30" s="32">
        <f>QD27*'Iteration Prices'!QD31</f>
        <v>196620.11227145558</v>
      </c>
      <c r="QE30" s="32">
        <f>QE27*'Iteration Prices'!QE31</f>
        <v>148027.28490225834</v>
      </c>
      <c r="QF30" s="32">
        <f>QF27*'Iteration Prices'!QF31</f>
        <v>121473.56250762564</v>
      </c>
      <c r="QG30" s="32">
        <f>QG27*'Iteration Prices'!QG31</f>
        <v>69740.60019077349</v>
      </c>
      <c r="QH30" s="32">
        <f>QH27*'Iteration Prices'!QH31</f>
        <v>231378.55454454251</v>
      </c>
      <c r="QI30" s="32">
        <f>QI27*'Iteration Prices'!QI31</f>
        <v>166140.86125204913</v>
      </c>
      <c r="QJ30" s="32">
        <f>QJ27*'Iteration Prices'!QJ31</f>
        <v>190988.38373125004</v>
      </c>
      <c r="QK30" s="32">
        <f>QK27*'Iteration Prices'!QK31</f>
        <v>169621.56876420672</v>
      </c>
      <c r="QL30" s="32">
        <f>QL27*'Iteration Prices'!QL31</f>
        <v>115707.49845867154</v>
      </c>
      <c r="QM30" s="32">
        <f>QM27*'Iteration Prices'!QM31</f>
        <v>205199.16949931314</v>
      </c>
      <c r="QN30" s="32">
        <f>QN27*'Iteration Prices'!QN31</f>
        <v>181142.40532061455</v>
      </c>
      <c r="QO30" s="32">
        <f>QO27*'Iteration Prices'!QO31</f>
        <v>253975.6709677254</v>
      </c>
      <c r="QP30" s="32">
        <f>QP27*'Iteration Prices'!QP31</f>
        <v>203809.53541355592</v>
      </c>
      <c r="QQ30" s="32">
        <f>QQ27*'Iteration Prices'!QQ31</f>
        <v>155589.28637649218</v>
      </c>
      <c r="QR30" s="32">
        <f>QR27*'Iteration Prices'!QR31</f>
        <v>128966.61190710029</v>
      </c>
      <c r="QS30" s="32">
        <f>QS27*'Iteration Prices'!QS31</f>
        <v>79652.380281077538</v>
      </c>
      <c r="QT30" s="32">
        <f>QT27*'Iteration Prices'!QT31</f>
        <v>150390.72108339748</v>
      </c>
      <c r="QU30" s="32">
        <f>QU27*'Iteration Prices'!QU31</f>
        <v>119260.05158330948</v>
      </c>
      <c r="QV30" s="32">
        <f>QV27*'Iteration Prices'!QV31</f>
        <v>204004.82110970549</v>
      </c>
      <c r="QW30" s="32">
        <f>QW27*'Iteration Prices'!QW31</f>
        <v>181233.71563897101</v>
      </c>
      <c r="QX30" s="32">
        <f>QX27*'Iteration Prices'!QX31</f>
        <v>153076.72037457264</v>
      </c>
      <c r="QY30" s="32">
        <f>QY27*'Iteration Prices'!QY31</f>
        <v>265260.20767858438</v>
      </c>
      <c r="QZ30" s="32">
        <f>QZ27*'Iteration Prices'!QZ31</f>
        <v>214159.76311510347</v>
      </c>
      <c r="RA30" s="32">
        <f>RA27*'Iteration Prices'!RA31</f>
        <v>300120.05353729014</v>
      </c>
      <c r="RB30" s="32">
        <f>RB27*'Iteration Prices'!RB31</f>
        <v>228270.25460757694</v>
      </c>
      <c r="RC30" s="32">
        <f>RC27*'Iteration Prices'!RC31</f>
        <v>178739.65518656708</v>
      </c>
      <c r="RD30" s="32">
        <f>RD27*'Iteration Prices'!RD31</f>
        <v>157571.9712084404</v>
      </c>
      <c r="RE30" s="32">
        <f>RE27*'Iteration Prices'!RE31</f>
        <v>81926.633818639879</v>
      </c>
      <c r="RF30" s="32">
        <f>RF27*'Iteration Prices'!RF31</f>
        <v>161152.96332990486</v>
      </c>
      <c r="RG30" s="32">
        <f>RG27*'Iteration Prices'!RG31</f>
        <v>144419.67180190585</v>
      </c>
      <c r="RH30" s="32">
        <f>RH27*'Iteration Prices'!RH31</f>
        <v>196893.79010706625</v>
      </c>
      <c r="RI30" s="32">
        <f>RI27*'Iteration Prices'!RI31</f>
        <v>201766.31587464691</v>
      </c>
      <c r="RJ30" s="32">
        <f>RJ27*'Iteration Prices'!RJ31</f>
        <v>144477.08325793638</v>
      </c>
      <c r="RK30" s="32">
        <f>RK27*'Iteration Prices'!RK31</f>
        <v>147013.31449988572</v>
      </c>
      <c r="RL30" s="32">
        <f>RL27*'Iteration Prices'!RL31</f>
        <v>223019.97180515827</v>
      </c>
      <c r="RM30" s="32">
        <f>RM27*'Iteration Prices'!RM31</f>
        <v>294512.24214694713</v>
      </c>
      <c r="RN30" s="32">
        <f>RN27*'Iteration Prices'!RN31</f>
        <v>262402.47432256094</v>
      </c>
      <c r="RO30" s="32">
        <f>RO27*'Iteration Prices'!RO31</f>
        <v>209025.12372683611</v>
      </c>
      <c r="RP30" s="32">
        <f>RP27*'Iteration Prices'!RP31</f>
        <v>170069.87597073213</v>
      </c>
      <c r="RQ30" s="32">
        <f>RQ27*'Iteration Prices'!RQ31</f>
        <v>167417.80709003026</v>
      </c>
      <c r="RR30" s="32">
        <f>RR27*'Iteration Prices'!RR31</f>
        <v>241241.00862231982</v>
      </c>
      <c r="RS30" s="32">
        <f>RS27*'Iteration Prices'!RS31</f>
        <v>203230.95466195233</v>
      </c>
      <c r="RT30" s="32">
        <f>RT27*'Iteration Prices'!RT31</f>
        <v>209598.00289767332</v>
      </c>
      <c r="RU30" s="32">
        <f>RU27*'Iteration Prices'!RU31</f>
        <v>226094.55998786248</v>
      </c>
      <c r="RV30" s="32">
        <f>RV27*'Iteration Prices'!RV31</f>
        <v>140665.17846807183</v>
      </c>
      <c r="RW30" s="32">
        <f>RW27*'Iteration Prices'!RW31</f>
        <v>162875.48376623227</v>
      </c>
      <c r="RX30" s="32">
        <f>RX27*'Iteration Prices'!RX31</f>
        <v>254594.89973487929</v>
      </c>
      <c r="RY30" s="32">
        <f>RY27*'Iteration Prices'!RY31</f>
        <v>301301.87067072844</v>
      </c>
      <c r="RZ30" s="32">
        <f>RZ27*'Iteration Prices'!RZ31</f>
        <v>284182.89556355687</v>
      </c>
      <c r="SA30" s="32">
        <f>SA27*'Iteration Prices'!SA31</f>
        <v>205588.75837100754</v>
      </c>
      <c r="SB30" s="32">
        <f>SB27*'Iteration Prices'!SB31</f>
        <v>184983.36460456951</v>
      </c>
      <c r="SC30" s="32">
        <f>SC27*'Iteration Prices'!SC31</f>
        <v>106498.92739460373</v>
      </c>
      <c r="SD30" s="32">
        <f>SD27*'Iteration Prices'!SD31</f>
        <v>209073.35555339613</v>
      </c>
      <c r="SE30" s="32">
        <f>SE27*'Iteration Prices'!SE31</f>
        <v>158997.21672090702</v>
      </c>
      <c r="SF30" s="32">
        <f>SF27*'Iteration Prices'!SF31</f>
        <v>203695.60432171071</v>
      </c>
      <c r="SG30" s="32">
        <f>SG27*'Iteration Prices'!SG31</f>
        <v>232970.59399357112</v>
      </c>
      <c r="SH30" s="32">
        <f>SH27*'Iteration Prices'!SH31</f>
        <v>158987.74872384078</v>
      </c>
      <c r="SI30" s="32">
        <f>SI27*'Iteration Prices'!SI31</f>
        <v>248729.76202795096</v>
      </c>
      <c r="SJ30" s="32">
        <f>SJ27*'Iteration Prices'!SJ31</f>
        <v>253095.86136630457</v>
      </c>
      <c r="SK30" s="32">
        <f>SK27*'Iteration Prices'!SK31</f>
        <v>313021.58562077541</v>
      </c>
      <c r="SL30" s="32">
        <f>SL27*'Iteration Prices'!SL31</f>
        <v>342970.79802844941</v>
      </c>
      <c r="SM30" s="32">
        <f>SM27*'Iteration Prices'!SM31</f>
        <v>233730.37137949222</v>
      </c>
      <c r="SN30" s="32">
        <f>SN27*'Iteration Prices'!SN31</f>
        <v>190527.28089073417</v>
      </c>
      <c r="SO30" s="32">
        <f>SO27*'Iteration Prices'!SO31</f>
        <v>122284.65960239498</v>
      </c>
      <c r="SP30" s="32">
        <f>SP27*'Iteration Prices'!SP31</f>
        <v>266821.74680426333</v>
      </c>
      <c r="SQ30" s="32">
        <f>SQ27*'Iteration Prices'!SQ31</f>
        <v>203935.43224140673</v>
      </c>
      <c r="SR30" s="32">
        <f>SR27*'Iteration Prices'!SR31</f>
        <v>220555.66856674835</v>
      </c>
      <c r="SS30" s="32">
        <f>SS27*'Iteration Prices'!SS31</f>
        <v>231545.82087014575</v>
      </c>
      <c r="ST30" s="32">
        <f>ST27*'Iteration Prices'!ST31</f>
        <v>168669.51203479827</v>
      </c>
      <c r="SU30" s="32">
        <f>SU27*'Iteration Prices'!SU31</f>
        <v>226028.48154582779</v>
      </c>
      <c r="SV30" s="32">
        <f>SV27*'Iteration Prices'!SV31</f>
        <v>261980.18900814385</v>
      </c>
      <c r="SW30" s="32">
        <f>SW27*'Iteration Prices'!SW31</f>
        <v>310232.87134561152</v>
      </c>
      <c r="SX30" s="32">
        <f>SX27*'Iteration Prices'!SX31</f>
        <v>339934.10829109291</v>
      </c>
      <c r="SY30" s="32">
        <f>SY27*'Iteration Prices'!SY31</f>
        <v>242156.72045978488</v>
      </c>
      <c r="SZ30" s="32">
        <f>SZ27*'Iteration Prices'!SZ31</f>
        <v>211537.50760349742</v>
      </c>
      <c r="TA30" s="32">
        <f>TA27*'Iteration Prices'!TA31</f>
        <v>156325.96451064915</v>
      </c>
      <c r="TB30" s="32">
        <f>TB27*'Iteration Prices'!TB31</f>
        <v>262837.12291448016</v>
      </c>
      <c r="TC30" s="32">
        <f>TC27*'Iteration Prices'!TC31</f>
        <v>223059.66665241544</v>
      </c>
      <c r="TD30" s="32">
        <f>TD27*'Iteration Prices'!TD31</f>
        <v>237938.83201089737</v>
      </c>
      <c r="TE30" s="32">
        <f>TE27*'Iteration Prices'!TE31</f>
        <v>223149.86768928473</v>
      </c>
      <c r="TF30" s="32">
        <f>TF27*'Iteration Prices'!TF31</f>
        <v>207974.69511541119</v>
      </c>
      <c r="TG30" s="32">
        <f>TG27*'Iteration Prices'!TG31</f>
        <v>320292.65346923884</v>
      </c>
      <c r="TH30" s="32">
        <f>TH27*'Iteration Prices'!TH31</f>
        <v>285606.45702876477</v>
      </c>
      <c r="TI30" s="32">
        <f>TI27*'Iteration Prices'!TI31</f>
        <v>365687.29926288425</v>
      </c>
      <c r="TJ30" s="32">
        <f>TJ27*'Iteration Prices'!TJ31</f>
        <v>342614.43605470291</v>
      </c>
      <c r="TK30" s="32">
        <f>TK27*'Iteration Prices'!TK31</f>
        <v>269267.18227344903</v>
      </c>
      <c r="TL30" s="32">
        <f>TL27*'Iteration Prices'!TL31</f>
        <v>242189.21257763947</v>
      </c>
      <c r="TM30" s="32">
        <f>TM27*'Iteration Prices'!TM31</f>
        <v>167378.51460029525</v>
      </c>
      <c r="TN30" s="32">
        <f>TN27*'Iteration Prices'!TN31</f>
        <v>270256.40291969839</v>
      </c>
      <c r="TO30" s="32">
        <f>TO27*'Iteration Prices'!TO31</f>
        <v>209765.98456482758</v>
      </c>
      <c r="TP30" s="32">
        <f>TP27*'Iteration Prices'!TP31</f>
        <v>237947.43448750098</v>
      </c>
      <c r="TQ30" s="32">
        <f>TQ27*'Iteration Prices'!TQ31</f>
        <v>233013.50496754789</v>
      </c>
      <c r="TR30" s="32">
        <f>TR27*'Iteration Prices'!TR31</f>
        <v>210975.21563843297</v>
      </c>
      <c r="TS30" s="32">
        <f>TS27*'Iteration Prices'!TS31</f>
        <v>229644.7462467892</v>
      </c>
      <c r="TT30" s="32">
        <f>TT27*'Iteration Prices'!TT31</f>
        <v>291212.2350485702</v>
      </c>
      <c r="TU30" s="32">
        <f>TU27*'Iteration Prices'!TU31</f>
        <v>380051.32341281488</v>
      </c>
      <c r="TV30" s="32">
        <f>TV27*'Iteration Prices'!TV31</f>
        <v>389967.35586680967</v>
      </c>
      <c r="TW30" s="32">
        <f>TW27*'Iteration Prices'!TW31</f>
        <v>289541.61550472089</v>
      </c>
      <c r="TX30" s="32">
        <f>TX27*'Iteration Prices'!TX31</f>
        <v>277076.69958907767</v>
      </c>
      <c r="TY30" s="32">
        <f>TY27*'Iteration Prices'!TY31</f>
        <v>178136.5165393491</v>
      </c>
      <c r="TZ30" s="32">
        <f>TZ27*'Iteration Prices'!TZ31</f>
        <v>248551.45953164552</v>
      </c>
      <c r="UA30" s="32">
        <f>UA27*'Iteration Prices'!UA31</f>
        <v>239023.5086109048</v>
      </c>
      <c r="UB30" s="32">
        <f>UB27*'Iteration Prices'!UB31</f>
        <v>235132.97885141047</v>
      </c>
      <c r="UC30" s="32">
        <f>UC27*'Iteration Prices'!UC31</f>
        <v>245887.58004358373</v>
      </c>
      <c r="UD30" s="32">
        <f>UD27*'Iteration Prices'!UD31</f>
        <v>216191.13850345113</v>
      </c>
      <c r="UE30" s="32">
        <f>UE27*'Iteration Prices'!UE31</f>
        <v>247067.60568849643</v>
      </c>
      <c r="UF30" s="32">
        <f>UF27*'Iteration Prices'!UF31</f>
        <v>315006.75401664298</v>
      </c>
      <c r="UG30" s="32">
        <f>UG27*'Iteration Prices'!UG31</f>
        <v>368376.35557732236</v>
      </c>
      <c r="UH30" s="32">
        <f>UH27*'Iteration Prices'!UH31</f>
        <v>419411.78635959839</v>
      </c>
      <c r="UI30" s="32">
        <f>UI27*'Iteration Prices'!UI31</f>
        <v>312562.03625431308</v>
      </c>
      <c r="UJ30" s="32">
        <f>UJ27*'Iteration Prices'!UJ31</f>
        <v>289681.94916148431</v>
      </c>
      <c r="UK30" s="32">
        <f>UK27*'Iteration Prices'!UK31</f>
        <v>267101.68815906072</v>
      </c>
      <c r="UL30" s="32">
        <f>UL27*'Iteration Prices'!UL31</f>
        <v>272654.14130223682</v>
      </c>
      <c r="UM30" s="32">
        <f>UM27*'Iteration Prices'!UM31</f>
        <v>240281.06765531804</v>
      </c>
      <c r="UN30" s="32">
        <f>UN27*'Iteration Prices'!UN31</f>
        <v>243368.83218741353</v>
      </c>
      <c r="UO30" s="32">
        <f>UO27*'Iteration Prices'!UO31</f>
        <v>262114.41450594543</v>
      </c>
      <c r="UP30" s="32">
        <f>UP27*'Iteration Prices'!UP31</f>
        <v>217901.95601155242</v>
      </c>
      <c r="UQ30" s="32">
        <f>UQ27*'Iteration Prices'!UQ31</f>
        <v>269401.96702999575</v>
      </c>
      <c r="UR30" s="32">
        <f>UR27*'Iteration Prices'!UR31</f>
        <v>345667.88705070119</v>
      </c>
      <c r="US30" s="32">
        <f>US27*'Iteration Prices'!US31</f>
        <v>362557.39421036612</v>
      </c>
      <c r="UT30" s="32">
        <f>UT27*'Iteration Prices'!UT31</f>
        <v>474121.67568613961</v>
      </c>
      <c r="UU30" s="32">
        <f>UU27*'Iteration Prices'!UU31</f>
        <v>346521.31082389335</v>
      </c>
      <c r="UV30" s="32">
        <f>UV27*'Iteration Prices'!UV31</f>
        <v>273615.85187716258</v>
      </c>
      <c r="UW30" s="32">
        <f>UW27*'Iteration Prices'!UW31</f>
        <v>211377.36128027565</v>
      </c>
      <c r="UX30" s="32">
        <f>UX27*'Iteration Prices'!UX31</f>
        <v>307049.67097519012</v>
      </c>
      <c r="UY30" s="32">
        <f>UY27*'Iteration Prices'!UY31</f>
        <v>242673.66960890676</v>
      </c>
      <c r="UZ30" s="32">
        <f>UZ27*'Iteration Prices'!UZ31</f>
        <v>249954.51158525224</v>
      </c>
      <c r="VA30" s="32">
        <f>VA27*'Iteration Prices'!VA31</f>
        <v>265455.43541681289</v>
      </c>
      <c r="VB30" s="32">
        <f>VB27*'Iteration Prices'!VB31</f>
        <v>241431.05171353821</v>
      </c>
      <c r="VC30" s="32">
        <f>VC27*'Iteration Prices'!VC31</f>
        <v>386886.17387541686</v>
      </c>
      <c r="VD30" s="32">
        <f>VD27*'Iteration Prices'!VD31</f>
        <v>339544.54530525237</v>
      </c>
      <c r="VE30" s="32">
        <f>VE27*'Iteration Prices'!VE31</f>
        <v>363731.07161473873</v>
      </c>
      <c r="VF30" s="32">
        <f>VF27*'Iteration Prices'!VF31</f>
        <v>502029.60125993617</v>
      </c>
      <c r="VG30" s="32">
        <f>VG27*'Iteration Prices'!VG31</f>
        <v>357658.08851349534</v>
      </c>
      <c r="VH30" s="32">
        <f>VH27*'Iteration Prices'!VH31</f>
        <v>300147.30875218409</v>
      </c>
      <c r="VI30" s="32">
        <f>VI27*'Iteration Prices'!VI31</f>
        <v>240128.20686947025</v>
      </c>
      <c r="VJ30" s="32">
        <f>VJ27*'Iteration Prices'!VJ31</f>
        <v>310597.46539352281</v>
      </c>
      <c r="VK30" s="32">
        <f>VK27*'Iteration Prices'!VK31</f>
        <v>255645.29331038226</v>
      </c>
      <c r="VL30" s="32">
        <f>VL27*'Iteration Prices'!VL31</f>
        <v>282262.09419940534</v>
      </c>
      <c r="VM30" s="32">
        <f>VM27*'Iteration Prices'!VM31</f>
        <v>264852.95773073874</v>
      </c>
      <c r="VN30" s="32">
        <f>VN27*'Iteration Prices'!VN31</f>
        <v>246054.05146844033</v>
      </c>
      <c r="VO30" s="32">
        <f>VO27*'Iteration Prices'!VO31</f>
        <v>327770.00790502725</v>
      </c>
      <c r="VP30" s="32">
        <f>VP27*'Iteration Prices'!VP31</f>
        <v>345980.51740229904</v>
      </c>
      <c r="VQ30" s="32">
        <f>VQ27*'Iteration Prices'!VQ31</f>
        <v>397039.14274399861</v>
      </c>
      <c r="VR30" s="32">
        <f>VR27*'Iteration Prices'!VR31</f>
        <v>514487.89785593719</v>
      </c>
      <c r="VS30" s="32">
        <f>VS27*'Iteration Prices'!VS31</f>
        <v>384604.60152337176</v>
      </c>
      <c r="VT30" s="32">
        <f>VT27*'Iteration Prices'!VT31</f>
        <v>311501.19922337093</v>
      </c>
      <c r="VU30" s="32">
        <f>VU27*'Iteration Prices'!VU31</f>
        <v>348208.07674987771</v>
      </c>
      <c r="VV30" s="32">
        <f>VV27*'Iteration Prices'!VV31</f>
        <v>310464.51043290866</v>
      </c>
      <c r="VW30" s="32">
        <f>VW27*'Iteration Prices'!VW31</f>
        <v>268414.0868767036</v>
      </c>
      <c r="VX30" s="32">
        <f>VX27*'Iteration Prices'!VX31</f>
        <v>292512.69273497135</v>
      </c>
      <c r="VY30" s="32">
        <f>VY27*'Iteration Prices'!VY31</f>
        <v>266596.46728268906</v>
      </c>
      <c r="VZ30" s="32">
        <f>VZ27*'Iteration Prices'!VZ31</f>
        <v>273089.42823077313</v>
      </c>
      <c r="WA30" s="32">
        <f>WA27*'Iteration Prices'!WA31</f>
        <v>332508.44996961963</v>
      </c>
      <c r="WB30" s="32">
        <f>WB27*'Iteration Prices'!WB31</f>
        <v>363948.23017473245</v>
      </c>
      <c r="WC30" s="32">
        <f>WC27*'Iteration Prices'!WC31</f>
        <v>444539.56052800937</v>
      </c>
      <c r="WD30" s="32">
        <f>WD27*'Iteration Prices'!WD31</f>
        <v>548879.40626375179</v>
      </c>
      <c r="WE30" s="32">
        <f>WE27*'Iteration Prices'!WE31</f>
        <v>406404.49920890795</v>
      </c>
      <c r="WF30" s="32">
        <f>WF27*'Iteration Prices'!WF31</f>
        <v>343646.89080180525</v>
      </c>
      <c r="WG30" s="32">
        <f>WG27*'Iteration Prices'!WG31</f>
        <v>267209.912276163</v>
      </c>
      <c r="WH30" s="32">
        <f>WH27*'Iteration Prices'!WH31</f>
        <v>288768.33704254468</v>
      </c>
      <c r="WI30" s="32">
        <f>WI27*'Iteration Prices'!WI31</f>
        <v>299611.95018640079</v>
      </c>
      <c r="WJ30" s="32">
        <f>WJ27*'Iteration Prices'!WJ31</f>
        <v>286232.75209453114</v>
      </c>
      <c r="WK30" s="32">
        <f>WK27*'Iteration Prices'!WK31</f>
        <v>278438.68740137306</v>
      </c>
      <c r="WL30" s="32">
        <f>WL27*'Iteration Prices'!WL31</f>
        <v>291583.34676887339</v>
      </c>
      <c r="WM30" s="32">
        <f>WM27*'Iteration Prices'!WM31</f>
        <v>327492.66929803725</v>
      </c>
      <c r="WN30" s="32">
        <f>WN27*'Iteration Prices'!WN31</f>
        <v>368480.91089415597</v>
      </c>
      <c r="WO30" s="32">
        <f>WO27*'Iteration Prices'!WO31</f>
        <v>447641.77237958909</v>
      </c>
      <c r="WP30" s="32">
        <f>WP27*'Iteration Prices'!WP31</f>
        <v>586080.59688314947</v>
      </c>
      <c r="WQ30" s="32">
        <f>WQ27*'Iteration Prices'!WQ31</f>
        <v>381223.21719309484</v>
      </c>
      <c r="WR30" s="32">
        <f>WR27*'Iteration Prices'!WR31</f>
        <v>357806.07189523039</v>
      </c>
      <c r="WS30" s="32">
        <f>WS27*'Iteration Prices'!WS31</f>
        <v>273062.10591728362</v>
      </c>
      <c r="WT30" s="32">
        <f>WT27*'Iteration Prices'!WT31</f>
        <v>309523.7283697222</v>
      </c>
      <c r="WU30" s="32">
        <f>WU27*'Iteration Prices'!WU31</f>
        <v>312016.99294688535</v>
      </c>
      <c r="WV30" s="32">
        <f>WV27*'Iteration Prices'!WV31</f>
        <v>280637.9375031715</v>
      </c>
      <c r="WW30" s="32">
        <f>WW27*'Iteration Prices'!WW31</f>
        <v>304411.97332759184</v>
      </c>
      <c r="WX30" s="32">
        <f>WX27*'Iteration Prices'!WX31</f>
        <v>269065.30558722874</v>
      </c>
      <c r="WY30" s="32">
        <f>WY27*'Iteration Prices'!WY31</f>
        <v>341439.27806296165</v>
      </c>
      <c r="WZ30" s="32">
        <f>WZ27*'Iteration Prices'!WZ31</f>
        <v>411520.37182339636</v>
      </c>
      <c r="XA30" s="32">
        <f>XA27*'Iteration Prices'!XA31</f>
        <v>415215.52928664821</v>
      </c>
      <c r="XB30" s="32">
        <f>XB27*'Iteration Prices'!XB31</f>
        <v>632851.49951462937</v>
      </c>
      <c r="XC30" s="32">
        <f>XC27*'Iteration Prices'!XC31</f>
        <v>422510.18661562161</v>
      </c>
      <c r="XD30" s="32">
        <f>XD27*'Iteration Prices'!XD31</f>
        <v>353898.60377147782</v>
      </c>
      <c r="XE30" s="32">
        <f>XE27*'Iteration Prices'!XE31</f>
        <v>272812.62099123118</v>
      </c>
      <c r="XF30" s="32">
        <f>XF27*'Iteration Prices'!XF31</f>
        <v>325982.00957268785</v>
      </c>
      <c r="XG30" s="32">
        <f>XG27*'Iteration Prices'!XG31</f>
        <v>296911.45491371234</v>
      </c>
      <c r="XH30" s="32">
        <f>XH27*'Iteration Prices'!XH31</f>
        <v>274411.63208514085</v>
      </c>
      <c r="XI30" s="32">
        <f>XI27*'Iteration Prices'!XI31</f>
        <v>310577.85195435223</v>
      </c>
      <c r="XJ30" s="32">
        <f>XJ27*'Iteration Prices'!XJ31</f>
        <v>277487.21945681074</v>
      </c>
      <c r="XK30" s="32">
        <f>XK27*'Iteration Prices'!XK31</f>
        <v>367895.20010158455</v>
      </c>
      <c r="XL30" s="32">
        <f>XL27*'Iteration Prices'!XL31</f>
        <v>404266.50022694992</v>
      </c>
      <c r="XM30" s="32">
        <f>XM27*'Iteration Prices'!XM31</f>
        <v>431314.87767857139</v>
      </c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</row>
    <row r="31" spans="1:685" x14ac:dyDescent="0.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</row>
    <row r="32" spans="1:685" x14ac:dyDescent="0.3">
      <c r="A32" s="95" t="s">
        <v>345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1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</row>
    <row r="33" spans="1:686" x14ac:dyDescent="0.3">
      <c r="A33" t="s">
        <v>321</v>
      </c>
      <c r="B33" s="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>
        <f>'Iteration Prices'!AL40*'Iteration MPS'!AL25</f>
        <v>222290.72204439953</v>
      </c>
      <c r="AM33" s="93">
        <f>'Iteration Prices'!AM40*'Iteration MPS'!AM25</f>
        <v>174123.17179431123</v>
      </c>
      <c r="AN33" s="93">
        <f>'Iteration Prices'!AN40*'Iteration MPS'!AN25</f>
        <v>172560.67579137682</v>
      </c>
      <c r="AO33" s="93">
        <f>'Iteration Prices'!AO40*'Iteration MPS'!AO25</f>
        <v>201810.18542195184</v>
      </c>
      <c r="AP33" s="93">
        <f>'Iteration Prices'!AP40*'Iteration MPS'!AP25</f>
        <v>86743.478639499444</v>
      </c>
      <c r="AQ33" s="93">
        <f>'Iteration Prices'!AQ40*'Iteration MPS'!AQ25</f>
        <v>114333.15321117148</v>
      </c>
      <c r="AR33" s="93">
        <f>'Iteration Prices'!AR40*'Iteration MPS'!AR25</f>
        <v>79833.784721337492</v>
      </c>
      <c r="AS33" s="93">
        <f>'Iteration Prices'!AS40*'Iteration MPS'!AS25</f>
        <v>84400.422580566315</v>
      </c>
      <c r="AT33" s="93">
        <f>'Iteration Prices'!AT40*'Iteration MPS'!AT25</f>
        <v>70327.820374869727</v>
      </c>
      <c r="AU33" s="93">
        <f>'Iteration Prices'!AU40*'Iteration MPS'!AU25</f>
        <v>199339.8911194379</v>
      </c>
      <c r="AV33" s="93">
        <f>'Iteration Prices'!AV40*'Iteration MPS'!AV25</f>
        <v>147081.15581276704</v>
      </c>
      <c r="AW33" s="93">
        <f>'Iteration Prices'!AW40*'Iteration MPS'!AW25</f>
        <v>88538.094665970581</v>
      </c>
      <c r="AX33" s="93">
        <f>'Iteration Prices'!AX40*'Iteration MPS'!AX25</f>
        <v>180009.14753571921</v>
      </c>
      <c r="AY33" s="93">
        <f>'Iteration Prices'!AY40*'Iteration MPS'!AY25</f>
        <v>157198.02761258598</v>
      </c>
      <c r="AZ33" s="93">
        <f>'Iteration Prices'!AZ40*'Iteration MPS'!AZ25</f>
        <v>187927.90563935781</v>
      </c>
      <c r="BA33" s="93">
        <f>'Iteration Prices'!BA40*'Iteration MPS'!BA25</f>
        <v>220621.42694761683</v>
      </c>
      <c r="BB33" s="93">
        <f>'Iteration Prices'!BB40*'Iteration MPS'!BB25</f>
        <v>106957.49536391415</v>
      </c>
      <c r="BC33" s="93">
        <f>'Iteration Prices'!BC40*'Iteration MPS'!BC25</f>
        <v>91911.964425502039</v>
      </c>
      <c r="BD33" s="93">
        <f>'Iteration Prices'!BD40*'Iteration MPS'!BD25</f>
        <v>81927.301032256146</v>
      </c>
      <c r="BE33" s="93">
        <f>'Iteration Prices'!BE40*'Iteration MPS'!BE25</f>
        <v>88913.330995077034</v>
      </c>
      <c r="BF33" s="93">
        <f>'Iteration Prices'!BF40*'Iteration MPS'!BF25</f>
        <v>70383.121535085447</v>
      </c>
      <c r="BG33" s="93">
        <f>'Iteration Prices'!BG40*'Iteration MPS'!BG25</f>
        <v>51781.735232231156</v>
      </c>
      <c r="BH33" s="93">
        <f>'Iteration Prices'!BH40*'Iteration MPS'!BH25</f>
        <v>146822.88850272115</v>
      </c>
      <c r="BI33" s="93">
        <f>'Iteration Prices'!BI40*'Iteration MPS'!BI25</f>
        <v>118861.94567079718</v>
      </c>
      <c r="BJ33" s="93">
        <f>'Iteration Prices'!BJ40*'Iteration MPS'!BJ25</f>
        <v>201942.67126358821</v>
      </c>
      <c r="BK33" s="93">
        <f>'Iteration Prices'!BK40*'Iteration MPS'!BK25</f>
        <v>155844.92769974141</v>
      </c>
      <c r="BL33" s="93">
        <f>'Iteration Prices'!BL40*'Iteration MPS'!BL25</f>
        <v>199195.74447956111</v>
      </c>
      <c r="BM33" s="93">
        <f>'Iteration Prices'!BM40*'Iteration MPS'!BM25</f>
        <v>243737.37265104137</v>
      </c>
      <c r="BN33" s="93">
        <f>'Iteration Prices'!BN40*'Iteration MPS'!BN25</f>
        <v>138257.63545227906</v>
      </c>
      <c r="BO33" s="93">
        <f>'Iteration Prices'!BO40*'Iteration MPS'!BO25</f>
        <v>151110.94185447707</v>
      </c>
      <c r="BP33" s="93">
        <f>'Iteration Prices'!BP40*'Iteration MPS'!BP25</f>
        <v>82948.720034886283</v>
      </c>
      <c r="BQ33" s="93">
        <f>'Iteration Prices'!BQ40*'Iteration MPS'!BQ25</f>
        <v>78537.119888584974</v>
      </c>
      <c r="BR33" s="93">
        <f>'Iteration Prices'!BR40*'Iteration MPS'!BR25</f>
        <v>101222.19986841807</v>
      </c>
      <c r="BS33" s="93">
        <f>'Iteration Prices'!BS40*'Iteration MPS'!BS25</f>
        <v>202869.67856849075</v>
      </c>
      <c r="BT33" s="93">
        <f>'Iteration Prices'!BT40*'Iteration MPS'!BT25</f>
        <v>171587.79790331973</v>
      </c>
      <c r="BU33" s="93">
        <f>'Iteration Prices'!BU40*'Iteration MPS'!BU25</f>
        <v>114433.83467553728</v>
      </c>
      <c r="BV33" s="93">
        <f>'Iteration Prices'!BV40*'Iteration MPS'!BV25</f>
        <v>168961.11214484295</v>
      </c>
      <c r="BW33" s="93">
        <f>'Iteration Prices'!BW40*'Iteration MPS'!BW25</f>
        <v>160203.07471531039</v>
      </c>
      <c r="BX33" s="93">
        <f>'Iteration Prices'!BX40*'Iteration MPS'!BX25</f>
        <v>195826.290271359</v>
      </c>
      <c r="BY33" s="93">
        <f>'Iteration Prices'!BY40*'Iteration MPS'!BY25</f>
        <v>253504.74439667832</v>
      </c>
      <c r="BZ33" s="93">
        <f>'Iteration Prices'!BZ40*'Iteration MPS'!BZ25</f>
        <v>91605.149645408528</v>
      </c>
      <c r="CA33" s="93">
        <f>'Iteration Prices'!CA40*'Iteration MPS'!CA25</f>
        <v>157496.41994609259</v>
      </c>
      <c r="CB33" s="93">
        <f>'Iteration Prices'!CB40*'Iteration MPS'!CB25</f>
        <v>75314.062729993384</v>
      </c>
      <c r="CC33" s="93">
        <f>'Iteration Prices'!CC40*'Iteration MPS'!CC25</f>
        <v>80182.404590303209</v>
      </c>
      <c r="CD33" s="93">
        <f>'Iteration Prices'!CD40*'Iteration MPS'!CD25</f>
        <v>103483.71906428605</v>
      </c>
      <c r="CE33" s="93">
        <f>'Iteration Prices'!CE40*'Iteration MPS'!CE25</f>
        <v>244441.62369221344</v>
      </c>
      <c r="CF33" s="93">
        <f>'Iteration Prices'!CF40*'Iteration MPS'!CF25</f>
        <v>192652.53564471478</v>
      </c>
      <c r="CG33" s="93">
        <f>'Iteration Prices'!CG40*'Iteration MPS'!CG25</f>
        <v>126899.79689769087</v>
      </c>
      <c r="CH33" s="93">
        <f>'Iteration Prices'!CH40*'Iteration MPS'!CH25</f>
        <v>180836.73962859958</v>
      </c>
      <c r="CI33" s="93">
        <f>'Iteration Prices'!CI40*'Iteration MPS'!CI25</f>
        <v>161644.22231699142</v>
      </c>
      <c r="CJ33" s="93">
        <f>'Iteration Prices'!CJ40*'Iteration MPS'!CJ25</f>
        <v>208076.35230310785</v>
      </c>
      <c r="CK33" s="93">
        <f>'Iteration Prices'!CK40*'Iteration MPS'!CK25</f>
        <v>244685.61392804218</v>
      </c>
      <c r="CL33" s="93">
        <f>'Iteration Prices'!CL40*'Iteration MPS'!CL25</f>
        <v>94717.260989391871</v>
      </c>
      <c r="CM33" s="93">
        <f>'Iteration Prices'!CM40*'Iteration MPS'!CM25</f>
        <v>95309.991227703853</v>
      </c>
      <c r="CN33" s="93">
        <f>'Iteration Prices'!CN40*'Iteration MPS'!CN25</f>
        <v>64790.849425139357</v>
      </c>
      <c r="CO33" s="93">
        <f>'Iteration Prices'!CO40*'Iteration MPS'!CO25</f>
        <v>85974.010492023241</v>
      </c>
      <c r="CP33" s="93">
        <f>'Iteration Prices'!CP40*'Iteration MPS'!CP25</f>
        <v>105917.33493486977</v>
      </c>
      <c r="CQ33" s="93">
        <f>'Iteration Prices'!CQ40*'Iteration MPS'!CQ25</f>
        <v>138834.2885816927</v>
      </c>
      <c r="CR33" s="93">
        <f>'Iteration Prices'!CR40*'Iteration MPS'!CR25</f>
        <v>195339.64912832048</v>
      </c>
      <c r="CS33" s="93">
        <f>'Iteration Prices'!CS40*'Iteration MPS'!CS25</f>
        <v>116088.90359583669</v>
      </c>
      <c r="CT33" s="93">
        <f>'Iteration Prices'!CT40*'Iteration MPS'!CT25</f>
        <v>193585.60008167333</v>
      </c>
      <c r="CU33" s="93">
        <f>'Iteration Prices'!CU40*'Iteration MPS'!CU25</f>
        <v>162354.74946416667</v>
      </c>
      <c r="CV33" s="93">
        <f>'Iteration Prices'!CV40*'Iteration MPS'!CV25</f>
        <v>231000.40949040753</v>
      </c>
      <c r="CW33" s="93">
        <f>'Iteration Prices'!CW40*'Iteration MPS'!CW25</f>
        <v>240661.55105240425</v>
      </c>
      <c r="CX33" s="93">
        <f>'Iteration Prices'!CX40*'Iteration MPS'!CX25</f>
        <v>122583.09835779147</v>
      </c>
      <c r="CY33" s="93">
        <f>'Iteration Prices'!CY40*'Iteration MPS'!CY25</f>
        <v>135516.75613495757</v>
      </c>
      <c r="CZ33" s="93">
        <f>'Iteration Prices'!CZ40*'Iteration MPS'!CZ25</f>
        <v>56310.197831605168</v>
      </c>
      <c r="DA33" s="93">
        <f>'Iteration Prices'!DA40*'Iteration MPS'!DA25</f>
        <v>81254.374189062204</v>
      </c>
      <c r="DB33" s="93">
        <f>'Iteration Prices'!DB40*'Iteration MPS'!DB25</f>
        <v>58262.45583791042</v>
      </c>
      <c r="DC33" s="93">
        <f>'Iteration Prices'!DC40*'Iteration MPS'!DC25</f>
        <v>44245.282533187637</v>
      </c>
      <c r="DD33" s="93">
        <f>'Iteration Prices'!DD40*'Iteration MPS'!DD25</f>
        <v>139711.07179316736</v>
      </c>
      <c r="DE33" s="93">
        <f>'Iteration Prices'!DE40*'Iteration MPS'!DE25</f>
        <v>84094.625354158008</v>
      </c>
      <c r="DF33" s="93">
        <f>'Iteration Prices'!DF40*'Iteration MPS'!DF25</f>
        <v>178945.20822261952</v>
      </c>
      <c r="DG33" s="93">
        <f>'Iteration Prices'!DG40*'Iteration MPS'!DG25</f>
        <v>146761.91428010902</v>
      </c>
      <c r="DH33" s="93">
        <f>'Iteration Prices'!DH40*'Iteration MPS'!DH25</f>
        <v>182786.85584548034</v>
      </c>
      <c r="DI33" s="93">
        <f>'Iteration Prices'!DI40*'Iteration MPS'!DI25</f>
        <v>254389.09042340357</v>
      </c>
      <c r="DJ33" s="93">
        <f>'Iteration Prices'!DJ40*'Iteration MPS'!DJ25</f>
        <v>152418.6527714995</v>
      </c>
      <c r="DK33" s="93">
        <f>'Iteration Prices'!DK40*'Iteration MPS'!DK25</f>
        <v>120536.02105361884</v>
      </c>
      <c r="DL33" s="93">
        <f>'Iteration Prices'!DL40*'Iteration MPS'!DL25</f>
        <v>63940.976285054458</v>
      </c>
      <c r="DM33" s="93">
        <f>'Iteration Prices'!DM40*'Iteration MPS'!DM25</f>
        <v>69925.628531183611</v>
      </c>
      <c r="DN33" s="93">
        <f>'Iteration Prices'!DN40*'Iteration MPS'!DN25</f>
        <v>101945.00084300738</v>
      </c>
      <c r="DO33" s="93">
        <f>'Iteration Prices'!DO40*'Iteration MPS'!DO25</f>
        <v>256889.04483193462</v>
      </c>
      <c r="DP33" s="93">
        <f>'Iteration Prices'!DP40*'Iteration MPS'!DP25</f>
        <v>169384.34521062</v>
      </c>
      <c r="DQ33" s="93">
        <f>'Iteration Prices'!DQ40*'Iteration MPS'!DQ25</f>
        <v>82125.816147907506</v>
      </c>
      <c r="DR33" s="93">
        <f>'Iteration Prices'!DR40*'Iteration MPS'!DR25</f>
        <v>166876.83332830714</v>
      </c>
      <c r="DS33" s="93">
        <f>'Iteration Prices'!DS40*'Iteration MPS'!DS25</f>
        <v>135214.2471998719</v>
      </c>
      <c r="DT33" s="93">
        <f>'Iteration Prices'!DT40*'Iteration MPS'!DT25</f>
        <v>175847.97648184223</v>
      </c>
      <c r="DU33" s="93">
        <f>'Iteration Prices'!DU40*'Iteration MPS'!DU25</f>
        <v>152167.92595835999</v>
      </c>
      <c r="DV33" s="93">
        <f>'Iteration Prices'!DV40*'Iteration MPS'!DV25</f>
        <v>108028.19365950888</v>
      </c>
      <c r="DW33" s="93">
        <f>'Iteration Prices'!DW40*'Iteration MPS'!DW25</f>
        <v>98883.020552649847</v>
      </c>
      <c r="DX33" s="93">
        <f>'Iteration Prices'!DX40*'Iteration MPS'!DX25</f>
        <v>51766.800571338885</v>
      </c>
      <c r="DY33" s="93">
        <f>'Iteration Prices'!DY40*'Iteration MPS'!DY25</f>
        <v>59867.108344215187</v>
      </c>
      <c r="DZ33" s="93">
        <f>'Iteration Prices'!DZ40*'Iteration MPS'!DZ25</f>
        <v>82091.305936415549</v>
      </c>
      <c r="EA33" s="93">
        <f>'Iteration Prices'!EA40*'Iteration MPS'!EA25</f>
        <v>232045.61047248638</v>
      </c>
      <c r="EB33" s="93">
        <f>'Iteration Prices'!EB40*'Iteration MPS'!EB25</f>
        <v>138278.35423747863</v>
      </c>
      <c r="EC33" s="93">
        <f>'Iteration Prices'!EC40*'Iteration MPS'!EC25</f>
        <v>73653.391790380643</v>
      </c>
      <c r="ED33" s="93">
        <f>'Iteration Prices'!ED40*'Iteration MPS'!ED25</f>
        <v>163631.36262585694</v>
      </c>
      <c r="EE33" s="93">
        <f>'Iteration Prices'!EE40*'Iteration MPS'!EE25</f>
        <v>148840.48791133444</v>
      </c>
      <c r="EF33" s="93">
        <f>'Iteration Prices'!EF40*'Iteration MPS'!EF25</f>
        <v>188206.54242698062</v>
      </c>
      <c r="EG33" s="93">
        <f>'Iteration Prices'!EG40*'Iteration MPS'!EG25</f>
        <v>244484.4142393861</v>
      </c>
      <c r="EH33" s="93">
        <f>'Iteration Prices'!EH40*'Iteration MPS'!EH25</f>
        <v>134099.70821063026</v>
      </c>
      <c r="EI33" s="93">
        <f>'Iteration Prices'!EI40*'Iteration MPS'!EI25</f>
        <v>137352.74503474133</v>
      </c>
      <c r="EJ33" s="93">
        <f>'Iteration Prices'!EJ40*'Iteration MPS'!EJ25</f>
        <v>62555.985518695525</v>
      </c>
      <c r="EK33" s="93">
        <f>'Iteration Prices'!EK40*'Iteration MPS'!EK25</f>
        <v>61887.516560318749</v>
      </c>
      <c r="EL33" s="93">
        <f>'Iteration Prices'!EL40*'Iteration MPS'!EL25</f>
        <v>76595.539606088103</v>
      </c>
      <c r="EM33" s="93">
        <f>'Iteration Prices'!EM40*'Iteration MPS'!EM25</f>
        <v>123677.33015128023</v>
      </c>
      <c r="EN33" s="93">
        <f>'Iteration Prices'!EN40*'Iteration MPS'!EN25</f>
        <v>150306.30812890764</v>
      </c>
      <c r="EO33" s="93">
        <f>'Iteration Prices'!EO40*'Iteration MPS'!EO25</f>
        <v>65448.787191666088</v>
      </c>
      <c r="EP33" s="93">
        <f>'Iteration Prices'!EP40*'Iteration MPS'!EP25</f>
        <v>144531.87701173811</v>
      </c>
      <c r="EQ33" s="93">
        <f>'Iteration Prices'!EQ40*'Iteration MPS'!EQ25</f>
        <v>125545.98847368598</v>
      </c>
      <c r="ER33" s="93">
        <f>'Iteration Prices'!ER40*'Iteration MPS'!ER25</f>
        <v>181465.56386069331</v>
      </c>
      <c r="ES33" s="93">
        <f>'Iteration Prices'!ES40*'Iteration MPS'!ES25</f>
        <v>223675.54066782331</v>
      </c>
      <c r="ET33" s="93">
        <f>'Iteration Prices'!ET40*'Iteration MPS'!ET25</f>
        <v>88726.50963019616</v>
      </c>
      <c r="EU33" s="93">
        <f>'Iteration Prices'!EU40*'Iteration MPS'!EU25</f>
        <v>85422.723666890393</v>
      </c>
      <c r="EV33" s="93">
        <f>'Iteration Prices'!EV40*'Iteration MPS'!EV25</f>
        <v>48035.534892644515</v>
      </c>
      <c r="EW33" s="93">
        <f>'Iteration Prices'!EW40*'Iteration MPS'!EW25</f>
        <v>63270.862609818592</v>
      </c>
      <c r="EX33" s="93">
        <f>'Iteration Prices'!EX40*'Iteration MPS'!EX25</f>
        <v>70505.674455599394</v>
      </c>
      <c r="EY33" s="93">
        <f>'Iteration Prices'!EY40*'Iteration MPS'!EY25</f>
        <v>160613.65116388802</v>
      </c>
      <c r="EZ33" s="93">
        <f>'Iteration Prices'!EZ40*'Iteration MPS'!EZ25</f>
        <v>122088.97098118308</v>
      </c>
      <c r="FA33" s="93">
        <f>'Iteration Prices'!FA40*'Iteration MPS'!FA25</f>
        <v>61011.05886118902</v>
      </c>
      <c r="FB33" s="93">
        <f>'Iteration Prices'!FB40*'Iteration MPS'!FB25</f>
        <v>139937.93476754922</v>
      </c>
      <c r="FC33" s="93">
        <f>'Iteration Prices'!FC40*'Iteration MPS'!FC25</f>
        <v>131706.05730471114</v>
      </c>
      <c r="FD33" s="93">
        <f>'Iteration Prices'!FD40*'Iteration MPS'!FD25</f>
        <v>163835.4772448898</v>
      </c>
      <c r="FE33" s="93">
        <f>'Iteration Prices'!FE40*'Iteration MPS'!FE25</f>
        <v>205215.27798235981</v>
      </c>
      <c r="FF33" s="93">
        <f>'Iteration Prices'!FF40*'Iteration MPS'!FF25</f>
        <v>110728.44525674095</v>
      </c>
      <c r="FG33" s="93">
        <f>'Iteration Prices'!FG40*'Iteration MPS'!FG25</f>
        <v>88648.161880077067</v>
      </c>
      <c r="FH33" s="93">
        <f>'Iteration Prices'!FH40*'Iteration MPS'!FH25</f>
        <v>45868.551803259572</v>
      </c>
      <c r="FI33" s="93">
        <f>'Iteration Prices'!FI40*'Iteration MPS'!FI25</f>
        <v>65244.417521738716</v>
      </c>
      <c r="FJ33" s="93">
        <f>'Iteration Prices'!FJ40*'Iteration MPS'!FJ25</f>
        <v>67898.744334251678</v>
      </c>
      <c r="FK33" s="93">
        <f>'Iteration Prices'!FK40*'Iteration MPS'!FK25</f>
        <v>28532.757435997824</v>
      </c>
      <c r="FL33" s="93">
        <f>'Iteration Prices'!FL40*'Iteration MPS'!FL25</f>
        <v>107861.00028692726</v>
      </c>
      <c r="FM33" s="93">
        <f>'Iteration Prices'!FM40*'Iteration MPS'!FM25</f>
        <v>47883.755773336161</v>
      </c>
      <c r="FN33" s="93">
        <f>'Iteration Prices'!FN40*'Iteration MPS'!FN25</f>
        <v>147527.65647627274</v>
      </c>
      <c r="FO33" s="93">
        <f>'Iteration Prices'!FO40*'Iteration MPS'!FO25</f>
        <v>116000.99762806563</v>
      </c>
      <c r="FP33" s="93">
        <f>'Iteration Prices'!FP40*'Iteration MPS'!FP25</f>
        <v>151930.24534964171</v>
      </c>
      <c r="FQ33" s="93">
        <f>'Iteration Prices'!FQ40*'Iteration MPS'!FQ25</f>
        <v>193547.01083273522</v>
      </c>
      <c r="FR33" s="93">
        <f>'Iteration Prices'!FR40*'Iteration MPS'!FR25</f>
        <v>79347.818711532702</v>
      </c>
      <c r="FS33" s="93">
        <f>'Iteration Prices'!FS40*'Iteration MPS'!FS25</f>
        <v>106292.67316808924</v>
      </c>
      <c r="FT33" s="93">
        <f>'Iteration Prices'!FT40*'Iteration MPS'!FT25</f>
        <v>39681.703227723723</v>
      </c>
      <c r="FU33" s="93">
        <f>'Iteration Prices'!FU40*'Iteration MPS'!FU25</f>
        <v>49160.151721338501</v>
      </c>
      <c r="FV33" s="93">
        <f>'Iteration Prices'!FV40*'Iteration MPS'!FV25</f>
        <v>72185.366667577895</v>
      </c>
      <c r="FW33" s="93">
        <f>'Iteration Prices'!FW40*'Iteration MPS'!FW25</f>
        <v>175710.99221701841</v>
      </c>
      <c r="FX33" s="93">
        <f>'Iteration Prices'!FX40*'Iteration MPS'!FX25</f>
        <v>113922.10630525903</v>
      </c>
      <c r="FY33" s="93">
        <f>'Iteration Prices'!FY40*'Iteration MPS'!FY25</f>
        <v>29189.414770164851</v>
      </c>
      <c r="FZ33" s="93">
        <f>'Iteration Prices'!FZ40*'Iteration MPS'!FZ25</f>
        <v>124743.18539027011</v>
      </c>
      <c r="GA33" s="93">
        <f>'Iteration Prices'!GA40*'Iteration MPS'!GA25</f>
        <v>102828.79832696139</v>
      </c>
      <c r="GB33" s="93">
        <f>'Iteration Prices'!GB40*'Iteration MPS'!GB25</f>
        <v>124413.63272889935</v>
      </c>
      <c r="GC33" s="93">
        <f>'Iteration Prices'!GC40*'Iteration MPS'!GC25</f>
        <v>168589.00317296645</v>
      </c>
      <c r="GD33" s="93">
        <f>'Iteration Prices'!GD40*'Iteration MPS'!GD25</f>
        <v>115642.64547584071</v>
      </c>
      <c r="GE33" s="93">
        <f>'Iteration Prices'!GE40*'Iteration MPS'!GE25</f>
        <v>90822.204321992089</v>
      </c>
      <c r="GF33" s="93">
        <f>'Iteration Prices'!GF40*'Iteration MPS'!GF25</f>
        <v>37445.583081947596</v>
      </c>
      <c r="GG33" s="93">
        <f>'Iteration Prices'!GG40*'Iteration MPS'!GG25</f>
        <v>49673.032441219642</v>
      </c>
      <c r="GH33" s="93">
        <f>'Iteration Prices'!GH40*'Iteration MPS'!GH25</f>
        <v>71219.477109694839</v>
      </c>
      <c r="GI33" s="93">
        <f>'Iteration Prices'!GI40*'Iteration MPS'!GI25</f>
        <v>153191.55079579182</v>
      </c>
      <c r="GJ33" s="93">
        <f>'Iteration Prices'!GJ40*'Iteration MPS'!GJ25</f>
        <v>90452.703575058928</v>
      </c>
      <c r="GK33" s="93">
        <f>'Iteration Prices'!GK40*'Iteration MPS'!GK25</f>
        <v>31135.540644055185</v>
      </c>
      <c r="GL33" s="93">
        <f>'Iteration Prices'!GL40*'Iteration MPS'!GL25</f>
        <v>123891.93728527876</v>
      </c>
      <c r="GM33" s="93">
        <f>'Iteration Prices'!GM40*'Iteration MPS'!GM25</f>
        <v>98956.10013306755</v>
      </c>
      <c r="GN33" s="93">
        <f>'Iteration Prices'!GN40*'Iteration MPS'!GN25</f>
        <v>125849.35737891632</v>
      </c>
      <c r="GO33" s="93">
        <f>'Iteration Prices'!GO40*'Iteration MPS'!GO25</f>
        <v>108533.10866295267</v>
      </c>
      <c r="GP33" s="93">
        <f>'Iteration Prices'!GP40*'Iteration MPS'!GP25</f>
        <v>119131.56706476171</v>
      </c>
      <c r="GQ33" s="93">
        <f>'Iteration Prices'!GQ40*'Iteration MPS'!GQ25</f>
        <v>96257.979490323254</v>
      </c>
      <c r="GR33" s="93">
        <f>'Iteration Prices'!GR40*'Iteration MPS'!GR25</f>
        <v>34594.874810881935</v>
      </c>
      <c r="GS33" s="93">
        <f>'Iteration Prices'!GS40*'Iteration MPS'!GS25</f>
        <v>43188.036607741502</v>
      </c>
      <c r="GT33" s="93">
        <f>'Iteration Prices'!GT40*'Iteration MPS'!GT25</f>
        <v>75566.747576183901</v>
      </c>
      <c r="GU33" s="93">
        <f>'Iteration Prices'!GU40*'Iteration MPS'!GU25</f>
        <v>149012.980753724</v>
      </c>
      <c r="GV33" s="93">
        <f>'Iteration Prices'!GV40*'Iteration MPS'!GV25</f>
        <v>81023.172109872001</v>
      </c>
      <c r="GW33" s="93">
        <f>'Iteration Prices'!GW40*'Iteration MPS'!GW25</f>
        <v>33651.337580338943</v>
      </c>
      <c r="GX33" s="93">
        <f>'Iteration Prices'!GX40*'Iteration MPS'!GX25</f>
        <v>90118.176729402156</v>
      </c>
      <c r="GY33" s="93">
        <f>'Iteration Prices'!GY40*'Iteration MPS'!GY25</f>
        <v>85029.54105743875</v>
      </c>
      <c r="GZ33" s="93">
        <f>'Iteration Prices'!GZ40*'Iteration MPS'!GZ25</f>
        <v>146476.61545418343</v>
      </c>
      <c r="HA33" s="93">
        <f>'Iteration Prices'!HA40*'Iteration MPS'!HA25</f>
        <v>177387.24482839406</v>
      </c>
      <c r="HB33" s="93">
        <f>'Iteration Prices'!HB40*'Iteration MPS'!HB25</f>
        <v>113979.99886071961</v>
      </c>
      <c r="HC33" s="93">
        <f>'Iteration Prices'!HC40*'Iteration MPS'!HC25</f>
        <v>89195.886837764003</v>
      </c>
      <c r="HD33" s="93">
        <f>'Iteration Prices'!HD40*'Iteration MPS'!HD25</f>
        <v>32429.830910788791</v>
      </c>
      <c r="HE33" s="93">
        <f>'Iteration Prices'!HE40*'Iteration MPS'!HE25</f>
        <v>41400.345293581246</v>
      </c>
      <c r="HF33" s="93">
        <f>'Iteration Prices'!HF40*'Iteration MPS'!HF25</f>
        <v>45392.612185483755</v>
      </c>
      <c r="HG33" s="93">
        <f>'Iteration Prices'!HG40*'Iteration MPS'!HG25</f>
        <v>25099.311926622991</v>
      </c>
      <c r="HH33" s="93">
        <f>'Iteration Prices'!HH40*'Iteration MPS'!HH25</f>
        <v>61246.244056783769</v>
      </c>
      <c r="HI33" s="93">
        <f>'Iteration Prices'!HI40*'Iteration MPS'!HI25</f>
        <v>35505.010904759147</v>
      </c>
      <c r="HJ33" s="93">
        <f>'Iteration Prices'!HJ40*'Iteration MPS'!HJ25</f>
        <v>110362.18544410312</v>
      </c>
      <c r="HK33" s="93">
        <f>'Iteration Prices'!HK40*'Iteration MPS'!HK25</f>
        <v>101073.12934030821</v>
      </c>
      <c r="HL33" s="93">
        <f>'Iteration Prices'!HL40*'Iteration MPS'!HL25</f>
        <v>137040.81655272891</v>
      </c>
      <c r="HM33" s="93">
        <f>'Iteration Prices'!HM40*'Iteration MPS'!HM25</f>
        <v>155271.98148038238</v>
      </c>
      <c r="HN33" s="93">
        <f>'Iteration Prices'!HN40*'Iteration MPS'!HN25</f>
        <v>132656.54762654653</v>
      </c>
      <c r="HO33" s="93">
        <f>'Iteration Prices'!HO40*'Iteration MPS'!HO25</f>
        <v>101132.23691357035</v>
      </c>
      <c r="HP33" s="93">
        <f>'Iteration Prices'!HP40*'Iteration MPS'!HP25</f>
        <v>30608.496444858796</v>
      </c>
      <c r="HQ33" s="93">
        <f>'Iteration Prices'!HQ40*'Iteration MPS'!HQ25</f>
        <v>48082.446099399931</v>
      </c>
      <c r="HR33" s="93">
        <f>'Iteration Prices'!HR40*'Iteration MPS'!HR25</f>
        <v>68612.083650276909</v>
      </c>
      <c r="HS33" s="93">
        <f>'Iteration Prices'!HS40*'Iteration MPS'!HS25</f>
        <v>138857.29189332863</v>
      </c>
      <c r="HT33" s="93">
        <f>'Iteration Prices'!HT40*'Iteration MPS'!HT25</f>
        <v>78524.679937325855</v>
      </c>
      <c r="HU33" s="93">
        <f>'Iteration Prices'!HU40*'Iteration MPS'!HU25</f>
        <v>27566.979010352788</v>
      </c>
      <c r="HV33" s="93">
        <f>'Iteration Prices'!HV40*'Iteration MPS'!HV25</f>
        <v>104802.28490691548</v>
      </c>
      <c r="HW33" s="93">
        <f>'Iteration Prices'!HW40*'Iteration MPS'!HW25</f>
        <v>100389.761205637</v>
      </c>
      <c r="HX33" s="93">
        <f>'Iteration Prices'!HX40*'Iteration MPS'!HX25</f>
        <v>128465.16770717487</v>
      </c>
      <c r="HY33" s="93">
        <f>'Iteration Prices'!HY40*'Iteration MPS'!HY25</f>
        <v>91063.896033548823</v>
      </c>
      <c r="HZ33" s="93">
        <f>'Iteration Prices'!HZ40*'Iteration MPS'!HZ25</f>
        <v>98942.959628925251</v>
      </c>
      <c r="IA33" s="93">
        <f>'Iteration Prices'!IA40*'Iteration MPS'!IA25</f>
        <v>79711.739208220475</v>
      </c>
      <c r="IB33" s="93">
        <f>'Iteration Prices'!IB40*'Iteration MPS'!IB25</f>
        <v>27086.258398755628</v>
      </c>
      <c r="IC33" s="93">
        <f>'Iteration Prices'!IC40*'Iteration MPS'!IC25</f>
        <v>43711.044461774793</v>
      </c>
      <c r="ID33" s="93">
        <f>'Iteration Prices'!ID40*'Iteration MPS'!ID25</f>
        <v>59170.264719285362</v>
      </c>
      <c r="IE33" s="93">
        <f>'Iteration Prices'!IE40*'Iteration MPS'!IE25</f>
        <v>133099.84797569845</v>
      </c>
      <c r="IF33" s="93">
        <f>'Iteration Prices'!IF40*'Iteration MPS'!IF25</f>
        <v>71221.072999181066</v>
      </c>
      <c r="IG33" s="93">
        <f>'Iteration Prices'!IG40*'Iteration MPS'!IG25</f>
        <v>21581.83372020147</v>
      </c>
      <c r="IH33" s="93">
        <f>'Iteration Prices'!IH40*'Iteration MPS'!IH25</f>
        <v>100194.50801927366</v>
      </c>
      <c r="II33" s="93">
        <f>'Iteration Prices'!II40*'Iteration MPS'!II25</f>
        <v>78797.532008457943</v>
      </c>
      <c r="IJ33" s="93">
        <f>'Iteration Prices'!IJ40*'Iteration MPS'!IJ25</f>
        <v>120752.50576510112</v>
      </c>
      <c r="IK33" s="93">
        <f>'Iteration Prices'!IK40*'Iteration MPS'!IK25</f>
        <v>150912.80891686885</v>
      </c>
      <c r="IL33" s="93">
        <f>'Iteration Prices'!IL40*'Iteration MPS'!IL25</f>
        <v>131608.66063044255</v>
      </c>
      <c r="IM33" s="93">
        <f>'Iteration Prices'!IM40*'Iteration MPS'!IM25</f>
        <v>79848.060014068891</v>
      </c>
      <c r="IN33" s="93">
        <f>'Iteration Prices'!IN40*'Iteration MPS'!IN25</f>
        <v>24719.483255502149</v>
      </c>
      <c r="IO33" s="93">
        <f>'Iteration Prices'!IO40*'Iteration MPS'!IO25</f>
        <v>35596.099625119248</v>
      </c>
      <c r="IP33" s="93">
        <f>'Iteration Prices'!IP40*'Iteration MPS'!IP25</f>
        <v>60575.479944392915</v>
      </c>
      <c r="IQ33" s="93">
        <f>'Iteration Prices'!IQ40*'Iteration MPS'!IQ25</f>
        <v>128666.45291972767</v>
      </c>
      <c r="IR33" s="93">
        <f>'Iteration Prices'!IR40*'Iteration MPS'!IR25</f>
        <v>63932.059997807919</v>
      </c>
      <c r="IS33" s="93">
        <f>'Iteration Prices'!IS40*'Iteration MPS'!IS25</f>
        <v>26421.680919371353</v>
      </c>
      <c r="IT33" s="93">
        <f>'Iteration Prices'!IT40*'Iteration MPS'!IT25</f>
        <v>102101.1285030963</v>
      </c>
      <c r="IU33" s="93">
        <f>'Iteration Prices'!IU40*'Iteration MPS'!IU25</f>
        <v>84442.710266353984</v>
      </c>
      <c r="IV33" s="93">
        <f>'Iteration Prices'!IV40*'Iteration MPS'!IV25</f>
        <v>108713.52850827135</v>
      </c>
      <c r="IW33" s="93">
        <f>'Iteration Prices'!IW40*'Iteration MPS'!IW25</f>
        <v>138580.13260955212</v>
      </c>
      <c r="IX33" s="93">
        <f>'Iteration Prices'!IX40*'Iteration MPS'!IX25</f>
        <v>128713.31475405084</v>
      </c>
      <c r="IY33" s="93">
        <f>'Iteration Prices'!IY40*'Iteration MPS'!IY25</f>
        <v>76001.800546502476</v>
      </c>
      <c r="IZ33" s="93">
        <f>'Iteration Prices'!IZ40*'Iteration MPS'!IZ25</f>
        <v>25148.914373492218</v>
      </c>
      <c r="JA33" s="93">
        <f>'Iteration Prices'!JA40*'Iteration MPS'!JA25</f>
        <v>28737.260161029037</v>
      </c>
      <c r="JB33" s="93">
        <f>'Iteration Prices'!JB40*'Iteration MPS'!JB25</f>
        <v>77616.351310417886</v>
      </c>
      <c r="JC33" s="93">
        <f>'Iteration Prices'!JC40*'Iteration MPS'!JC25</f>
        <v>130490.60226360703</v>
      </c>
      <c r="JD33" s="93">
        <f>'Iteration Prices'!JD40*'Iteration MPS'!JD25</f>
        <v>50807.366939394225</v>
      </c>
      <c r="JE33" s="93">
        <f>'Iteration Prices'!JE40*'Iteration MPS'!JE25</f>
        <v>24266.294141474445</v>
      </c>
      <c r="JF33" s="93">
        <f>'Iteration Prices'!JF40*'Iteration MPS'!JF25</f>
        <v>87495.233138045834</v>
      </c>
      <c r="JG33" s="93">
        <f>'Iteration Prices'!JG40*'Iteration MPS'!JG25</f>
        <v>69376.147018802949</v>
      </c>
      <c r="JH33" s="93">
        <f>'Iteration Prices'!JH40*'Iteration MPS'!JH25</f>
        <v>113878.76887843519</v>
      </c>
      <c r="JI33" s="93">
        <f>'Iteration Prices'!JI40*'Iteration MPS'!JI25</f>
        <v>135661.8918855681</v>
      </c>
      <c r="JJ33" s="93">
        <f>'Iteration Prices'!JJ40*'Iteration MPS'!JJ25</f>
        <v>142932.81262212119</v>
      </c>
      <c r="JK33" s="93">
        <f>'Iteration Prices'!JK40*'Iteration MPS'!JK25</f>
        <v>95269.807213021602</v>
      </c>
      <c r="JL33" s="93">
        <f>'Iteration Prices'!JL40*'Iteration MPS'!JL25</f>
        <v>30805.1882373677</v>
      </c>
      <c r="JM33" s="93">
        <f>'Iteration Prices'!JM40*'Iteration MPS'!JM25</f>
        <v>37120.492519702544</v>
      </c>
      <c r="JN33" s="93">
        <f>'Iteration Prices'!JN40*'Iteration MPS'!JN25</f>
        <v>50560.266584132136</v>
      </c>
      <c r="JO33" s="93">
        <f>'Iteration Prices'!JO40*'Iteration MPS'!JO25</f>
        <v>122946.73270306594</v>
      </c>
      <c r="JP33" s="93">
        <f>'Iteration Prices'!JP40*'Iteration MPS'!JP25</f>
        <v>55913.049452754836</v>
      </c>
      <c r="JQ33" s="93">
        <f>'Iteration Prices'!JQ40*'Iteration MPS'!JQ25</f>
        <v>27971.271491498621</v>
      </c>
      <c r="JR33" s="93">
        <f>'Iteration Prices'!JR40*'Iteration MPS'!JR25</f>
        <v>0</v>
      </c>
      <c r="JS33" s="93">
        <f>'Iteration Prices'!JS40*'Iteration MPS'!JS25</f>
        <v>0</v>
      </c>
      <c r="JT33" s="93">
        <f>'Iteration Prices'!JT40*'Iteration MPS'!JT25</f>
        <v>0</v>
      </c>
      <c r="JU33" s="93">
        <f>'Iteration Prices'!JU40*'Iteration MPS'!JU25</f>
        <v>0</v>
      </c>
      <c r="JV33" s="93">
        <f>'Iteration Prices'!JV40*'Iteration MPS'!JV25</f>
        <v>0</v>
      </c>
      <c r="JW33" s="93">
        <f>'Iteration Prices'!JW40*'Iteration MPS'!JW25</f>
        <v>0</v>
      </c>
      <c r="JX33" s="93">
        <f>'Iteration Prices'!JX40*'Iteration MPS'!JX25</f>
        <v>0</v>
      </c>
      <c r="JY33" s="93">
        <f>'Iteration Prices'!JY40*'Iteration MPS'!JY25</f>
        <v>0</v>
      </c>
      <c r="JZ33" s="93">
        <f>'Iteration Prices'!JZ40*'Iteration MPS'!JZ25</f>
        <v>0</v>
      </c>
      <c r="KA33" s="93">
        <f>'Iteration Prices'!KA40*'Iteration MPS'!KA25</f>
        <v>0</v>
      </c>
      <c r="KB33" s="93">
        <f>'Iteration Prices'!KB40*'Iteration MPS'!KB25</f>
        <v>0</v>
      </c>
      <c r="KC33" s="93">
        <f>'Iteration Prices'!KC40*'Iteration MPS'!KC25</f>
        <v>0</v>
      </c>
      <c r="KD33" s="93">
        <f>'Iteration Prices'!KD40*'Iteration MPS'!KD25</f>
        <v>0</v>
      </c>
      <c r="KE33" s="93">
        <f>'Iteration Prices'!KE40*'Iteration MPS'!KE25</f>
        <v>0</v>
      </c>
      <c r="KF33" s="93">
        <f>'Iteration Prices'!KF40*'Iteration MPS'!KF25</f>
        <v>0</v>
      </c>
      <c r="KG33" s="93">
        <f>'Iteration Prices'!KG40*'Iteration MPS'!KG25</f>
        <v>0</v>
      </c>
      <c r="KH33" s="93">
        <f>'Iteration Prices'!KH40*'Iteration MPS'!KH25</f>
        <v>0</v>
      </c>
      <c r="KI33" s="93">
        <f>'Iteration Prices'!KI40*'Iteration MPS'!KI25</f>
        <v>0</v>
      </c>
      <c r="KJ33" s="93">
        <f>'Iteration Prices'!KJ40*'Iteration MPS'!KJ25</f>
        <v>0</v>
      </c>
      <c r="KK33" s="93">
        <f>'Iteration Prices'!KK40*'Iteration MPS'!KK25</f>
        <v>0</v>
      </c>
      <c r="KL33" s="93">
        <f>'Iteration Prices'!KL40*'Iteration MPS'!KL25</f>
        <v>0</v>
      </c>
      <c r="KM33" s="93">
        <f>'Iteration Prices'!KM40*'Iteration MPS'!KM25</f>
        <v>0</v>
      </c>
      <c r="KN33" s="93">
        <f>'Iteration Prices'!KN40*'Iteration MPS'!KN25</f>
        <v>0</v>
      </c>
      <c r="KO33" s="93">
        <f>'Iteration Prices'!KO40*'Iteration MPS'!KO25</f>
        <v>0</v>
      </c>
      <c r="KP33" s="93">
        <f>'Iteration Prices'!KP40*'Iteration MPS'!KP25</f>
        <v>0</v>
      </c>
      <c r="KQ33" s="93">
        <f>'Iteration Prices'!KQ40*'Iteration MPS'!KQ25</f>
        <v>0</v>
      </c>
      <c r="KR33" s="93">
        <f>'Iteration Prices'!KR40*'Iteration MPS'!KR25</f>
        <v>0</v>
      </c>
      <c r="KS33" s="93">
        <f>'Iteration Prices'!KS40*'Iteration MPS'!KS25</f>
        <v>0</v>
      </c>
      <c r="KT33" s="93">
        <f>'Iteration Prices'!KT40*'Iteration MPS'!KT25</f>
        <v>0</v>
      </c>
      <c r="KU33" s="93">
        <f>'Iteration Prices'!KU40*'Iteration MPS'!KU25</f>
        <v>0</v>
      </c>
      <c r="KV33" s="93">
        <f>'Iteration Prices'!KV40*'Iteration MPS'!KV25</f>
        <v>0</v>
      </c>
      <c r="KW33" s="93">
        <f>'Iteration Prices'!KW40*'Iteration MPS'!KW25</f>
        <v>0</v>
      </c>
      <c r="KX33" s="93">
        <f>'Iteration Prices'!KX40*'Iteration MPS'!KX25</f>
        <v>0</v>
      </c>
      <c r="KY33" s="93">
        <f>'Iteration Prices'!KY40*'Iteration MPS'!KY25</f>
        <v>0</v>
      </c>
      <c r="KZ33" s="93">
        <f>'Iteration Prices'!KZ40*'Iteration MPS'!KZ25</f>
        <v>0</v>
      </c>
      <c r="LA33" s="93">
        <f>'Iteration Prices'!LA40*'Iteration MPS'!LA25</f>
        <v>0</v>
      </c>
      <c r="LB33" s="93">
        <f>'Iteration Prices'!LB40*'Iteration MPS'!LB25</f>
        <v>0</v>
      </c>
      <c r="LC33" s="93">
        <f>'Iteration Prices'!LC40*'Iteration MPS'!LC25</f>
        <v>0</v>
      </c>
      <c r="LD33" s="93">
        <f>'Iteration Prices'!LD40*'Iteration MPS'!LD25</f>
        <v>0</v>
      </c>
      <c r="LE33" s="93">
        <f>'Iteration Prices'!LE40*'Iteration MPS'!LE25</f>
        <v>0</v>
      </c>
      <c r="LF33" s="93">
        <f>'Iteration Prices'!LF40*'Iteration MPS'!LF25</f>
        <v>0</v>
      </c>
      <c r="LG33" s="93">
        <f>'Iteration Prices'!LG40*'Iteration MPS'!LG25</f>
        <v>0</v>
      </c>
      <c r="LH33" s="93">
        <f>'Iteration Prices'!LH40*'Iteration MPS'!LH25</f>
        <v>0</v>
      </c>
      <c r="LI33" s="93">
        <f>'Iteration Prices'!LI40*'Iteration MPS'!LI25</f>
        <v>0</v>
      </c>
      <c r="LJ33" s="93">
        <f>'Iteration Prices'!LJ40*'Iteration MPS'!LJ25</f>
        <v>0</v>
      </c>
      <c r="LK33" s="93">
        <f>'Iteration Prices'!LK40*'Iteration MPS'!LK25</f>
        <v>0</v>
      </c>
      <c r="LL33" s="93">
        <f>'Iteration Prices'!LL40*'Iteration MPS'!LL25</f>
        <v>0</v>
      </c>
      <c r="LM33" s="93">
        <f>'Iteration Prices'!LM40*'Iteration MPS'!LM25</f>
        <v>0</v>
      </c>
      <c r="LN33" s="93">
        <f>'Iteration Prices'!LN40*'Iteration MPS'!LN25</f>
        <v>0</v>
      </c>
      <c r="LO33" s="93">
        <f>'Iteration Prices'!LO40*'Iteration MPS'!LO25</f>
        <v>0</v>
      </c>
      <c r="LP33" s="93">
        <f>'Iteration Prices'!LP40*'Iteration MPS'!LP25</f>
        <v>0</v>
      </c>
      <c r="LQ33" s="93">
        <f>'Iteration Prices'!LQ40*'Iteration MPS'!LQ25</f>
        <v>0</v>
      </c>
      <c r="LR33" s="93">
        <f>'Iteration Prices'!LR40*'Iteration MPS'!LR25</f>
        <v>0</v>
      </c>
      <c r="LS33" s="93">
        <f>'Iteration Prices'!LS40*'Iteration MPS'!LS25</f>
        <v>0</v>
      </c>
      <c r="LT33" s="93">
        <f>'Iteration Prices'!LT40*'Iteration MPS'!LT25</f>
        <v>0</v>
      </c>
      <c r="LU33" s="93">
        <f>'Iteration Prices'!LU40*'Iteration MPS'!LU25</f>
        <v>0</v>
      </c>
      <c r="LV33" s="93">
        <f>'Iteration Prices'!LV40*'Iteration MPS'!LV25</f>
        <v>0</v>
      </c>
      <c r="LW33" s="93">
        <f>'Iteration Prices'!LW40*'Iteration MPS'!LW25</f>
        <v>0</v>
      </c>
      <c r="LX33" s="93">
        <f>'Iteration Prices'!LX40*'Iteration MPS'!LX25</f>
        <v>0</v>
      </c>
      <c r="LY33" s="93">
        <f>'Iteration Prices'!LY40*'Iteration MPS'!LY25</f>
        <v>0</v>
      </c>
      <c r="LZ33" s="93">
        <f>'Iteration Prices'!LZ40*'Iteration MPS'!LZ25</f>
        <v>0</v>
      </c>
      <c r="MA33" s="93">
        <f>'Iteration Prices'!MA40*'Iteration MPS'!MA25</f>
        <v>0</v>
      </c>
      <c r="MB33" s="93">
        <f>'Iteration Prices'!MB40*'Iteration MPS'!MB25</f>
        <v>0</v>
      </c>
      <c r="MC33" s="93">
        <f>'Iteration Prices'!MC40*'Iteration MPS'!MC25</f>
        <v>0</v>
      </c>
      <c r="MD33" s="93">
        <f>'Iteration Prices'!MD40*'Iteration MPS'!MD25</f>
        <v>0</v>
      </c>
      <c r="ME33" s="93">
        <f>'Iteration Prices'!ME40*'Iteration MPS'!ME25</f>
        <v>0</v>
      </c>
      <c r="MF33" s="93">
        <f>'Iteration Prices'!MF40*'Iteration MPS'!MF25</f>
        <v>0</v>
      </c>
      <c r="MG33" s="93">
        <f>'Iteration Prices'!MG40*'Iteration MPS'!MG25</f>
        <v>0</v>
      </c>
      <c r="MH33" s="93">
        <f>'Iteration Prices'!MH40*'Iteration MPS'!MH25</f>
        <v>0</v>
      </c>
      <c r="MI33" s="93">
        <f>'Iteration Prices'!MI40*'Iteration MPS'!MI25</f>
        <v>0</v>
      </c>
      <c r="MJ33" s="93">
        <f>'Iteration Prices'!MJ40*'Iteration MPS'!MJ25</f>
        <v>0</v>
      </c>
      <c r="MK33" s="93">
        <f>'Iteration Prices'!MK40*'Iteration MPS'!MK25</f>
        <v>0</v>
      </c>
      <c r="ML33" s="93">
        <f>'Iteration Prices'!ML40*'Iteration MPS'!ML25</f>
        <v>0</v>
      </c>
      <c r="MM33" s="93">
        <f>'Iteration Prices'!MM40*'Iteration MPS'!MM25</f>
        <v>0</v>
      </c>
      <c r="MN33" s="93">
        <f>'Iteration Prices'!MN40*'Iteration MPS'!MN25</f>
        <v>0</v>
      </c>
      <c r="MO33" s="93">
        <f>'Iteration Prices'!MO40*'Iteration MPS'!MO25</f>
        <v>0</v>
      </c>
      <c r="MP33" s="93">
        <f>'Iteration Prices'!MP40*'Iteration MPS'!MP25</f>
        <v>0</v>
      </c>
      <c r="MQ33" s="93">
        <f>'Iteration Prices'!MQ40*'Iteration MPS'!MQ25</f>
        <v>0</v>
      </c>
      <c r="MR33" s="93">
        <f>'Iteration Prices'!MR40*'Iteration MPS'!MR25</f>
        <v>0</v>
      </c>
      <c r="MS33" s="93">
        <f>'Iteration Prices'!MS40*'Iteration MPS'!MS25</f>
        <v>0</v>
      </c>
      <c r="MT33" s="93">
        <f>'Iteration Prices'!MT40*'Iteration MPS'!MT25</f>
        <v>0</v>
      </c>
      <c r="MU33" s="93">
        <f>'Iteration Prices'!MU40*'Iteration MPS'!MU25</f>
        <v>0</v>
      </c>
      <c r="MV33" s="93">
        <f>'Iteration Prices'!MV40*'Iteration MPS'!MV25</f>
        <v>0</v>
      </c>
      <c r="MW33" s="93"/>
      <c r="MX33" s="93"/>
      <c r="MY33" s="93">
        <f>'Iteration Prices'!MY40*'Iteration MPS'!MY25</f>
        <v>0</v>
      </c>
      <c r="MZ33" s="93">
        <f>'Iteration Prices'!MZ40*'Iteration MPS'!MZ25</f>
        <v>0</v>
      </c>
      <c r="NA33" s="93">
        <f>'Iteration Prices'!NA40*'Iteration MPS'!NA25</f>
        <v>0</v>
      </c>
      <c r="NB33" s="93">
        <f>'Iteration Prices'!NB40*'Iteration MPS'!NB25</f>
        <v>0</v>
      </c>
      <c r="NC33" s="93">
        <f>'Iteration Prices'!NC40*'Iteration MPS'!NC25</f>
        <v>0</v>
      </c>
      <c r="ND33" s="93">
        <f>'Iteration Prices'!ND40*'Iteration MPS'!ND25</f>
        <v>0</v>
      </c>
      <c r="NE33" s="93">
        <f>'Iteration Prices'!NE40*'Iteration MPS'!NE25</f>
        <v>0</v>
      </c>
      <c r="NF33" s="93">
        <f>'Iteration Prices'!NF40*'Iteration MPS'!NF25</f>
        <v>0</v>
      </c>
      <c r="NG33" s="93">
        <f>'Iteration Prices'!NG40*'Iteration MPS'!NG25</f>
        <v>0</v>
      </c>
      <c r="NH33" s="93">
        <f>'Iteration Prices'!NH40*'Iteration MPS'!NH25</f>
        <v>0</v>
      </c>
      <c r="NI33" s="93">
        <f>'Iteration Prices'!NI40*'Iteration MPS'!NI25</f>
        <v>0</v>
      </c>
      <c r="NJ33" s="93">
        <f>'Iteration Prices'!NJ40*'Iteration MPS'!NJ25</f>
        <v>0</v>
      </c>
      <c r="NK33" s="93">
        <f>'Iteration Prices'!NK40*'Iteration MPS'!NK25</f>
        <v>0</v>
      </c>
      <c r="NL33" s="93">
        <f>'Iteration Prices'!NL40*'Iteration MPS'!NL25</f>
        <v>0</v>
      </c>
      <c r="NM33" s="93">
        <f>'Iteration Prices'!NM40*'Iteration MPS'!NM25</f>
        <v>0</v>
      </c>
      <c r="NN33" s="93">
        <f>'Iteration Prices'!NN40*'Iteration MPS'!NN25</f>
        <v>0</v>
      </c>
      <c r="NO33" s="93">
        <f>'Iteration Prices'!NO40*'Iteration MPS'!NO25</f>
        <v>0</v>
      </c>
      <c r="NP33" s="93">
        <f>'Iteration Prices'!NP40*'Iteration MPS'!NP25</f>
        <v>0</v>
      </c>
      <c r="NQ33" s="93">
        <f>'Iteration Prices'!NQ40*'Iteration MPS'!NQ25</f>
        <v>0</v>
      </c>
      <c r="NR33" s="93">
        <f>'Iteration Prices'!NR40*'Iteration MPS'!NR25</f>
        <v>0</v>
      </c>
      <c r="NS33" s="93">
        <f>'Iteration Prices'!NS40*'Iteration MPS'!NS25</f>
        <v>0</v>
      </c>
      <c r="NT33" s="93">
        <f>'Iteration Prices'!NT40*'Iteration MPS'!NT25</f>
        <v>0</v>
      </c>
      <c r="NU33" s="93">
        <f>'Iteration Prices'!NU40*'Iteration MPS'!NU25</f>
        <v>0</v>
      </c>
      <c r="NV33" s="93" t="e">
        <f>'Iteration Prices'!NV40*'Iteration MPS'!NV25</f>
        <v>#N/A</v>
      </c>
      <c r="NW33" s="93" t="e">
        <f>'Iteration Prices'!NW40*'Iteration MPS'!NW25</f>
        <v>#N/A</v>
      </c>
      <c r="NX33" s="93" t="e">
        <f>'Iteration Prices'!NX40*'Iteration MPS'!NX25</f>
        <v>#N/A</v>
      </c>
      <c r="NY33" s="93" t="e">
        <f>'Iteration Prices'!NY40*'Iteration MPS'!NY25</f>
        <v>#N/A</v>
      </c>
      <c r="NZ33" s="93" t="e">
        <f>'Iteration Prices'!NZ40*'Iteration MPS'!NZ25</f>
        <v>#N/A</v>
      </c>
      <c r="OA33" s="93" t="e">
        <f>'Iteration Prices'!OA40*'Iteration MPS'!OA25</f>
        <v>#N/A</v>
      </c>
      <c r="OB33" s="93" t="e">
        <f>'Iteration Prices'!OB40*'Iteration MPS'!OB25</f>
        <v>#N/A</v>
      </c>
      <c r="OC33" s="93" t="e">
        <f>'Iteration Prices'!OC40*'Iteration MPS'!OC25</f>
        <v>#N/A</v>
      </c>
      <c r="OD33" s="93" t="e">
        <f>'Iteration Prices'!OD40*'Iteration MPS'!OD25</f>
        <v>#N/A</v>
      </c>
      <c r="OE33" s="93" t="e">
        <f>'Iteration Prices'!OE40*'Iteration MPS'!OE25</f>
        <v>#N/A</v>
      </c>
      <c r="OF33" s="93" t="e">
        <f>'Iteration Prices'!OF40*'Iteration MPS'!OF25</f>
        <v>#N/A</v>
      </c>
      <c r="OG33" s="93" t="e">
        <f>'Iteration Prices'!OG40*'Iteration MPS'!OG25</f>
        <v>#N/A</v>
      </c>
      <c r="OH33" s="93">
        <f>'Iteration Prices'!OH40*'Iteration MPS'!OH25</f>
        <v>203737.04291447511</v>
      </c>
      <c r="OI33" s="93">
        <f>'Iteration Prices'!OI40*'Iteration MPS'!OI25</f>
        <v>146692.45774584939</v>
      </c>
      <c r="OJ33" s="93">
        <f>'Iteration Prices'!OJ40*'Iteration MPS'!OJ25</f>
        <v>0</v>
      </c>
      <c r="OK33" s="93">
        <f>'Iteration Prices'!OK40*'Iteration MPS'!OK25</f>
        <v>0</v>
      </c>
      <c r="OL33" s="93">
        <f>'Iteration Prices'!OL40*'Iteration MPS'!OL25</f>
        <v>0</v>
      </c>
      <c r="OM33" s="93">
        <f>'Iteration Prices'!OM40*'Iteration MPS'!OM25</f>
        <v>0</v>
      </c>
      <c r="ON33" s="93">
        <f>'Iteration Prices'!ON40*'Iteration MPS'!ON25</f>
        <v>0</v>
      </c>
      <c r="OO33" s="93">
        <f>'Iteration Prices'!OO40*'Iteration MPS'!OO25</f>
        <v>0</v>
      </c>
      <c r="OP33" s="93">
        <f>'Iteration Prices'!OP40*'Iteration MPS'!OP25</f>
        <v>0</v>
      </c>
      <c r="OQ33" s="93">
        <f>'Iteration Prices'!OQ40*'Iteration MPS'!OQ25</f>
        <v>0</v>
      </c>
      <c r="OR33" s="93">
        <f>'Iteration Prices'!OR40*'Iteration MPS'!OR25</f>
        <v>0</v>
      </c>
      <c r="OS33" s="93">
        <f>'Iteration Prices'!OS40*'Iteration MPS'!OS25</f>
        <v>0</v>
      </c>
      <c r="OT33" s="93">
        <f>'Iteration Prices'!OT40*'Iteration MPS'!OT25</f>
        <v>226185.99490923961</v>
      </c>
      <c r="OU33" s="93">
        <f>'Iteration Prices'!OU40*'Iteration MPS'!OU25</f>
        <v>169298.82366667598</v>
      </c>
      <c r="OV33" s="93">
        <f>'Iteration Prices'!OV40*'Iteration MPS'!OV25</f>
        <v>0</v>
      </c>
      <c r="OW33" s="93">
        <f>'Iteration Prices'!OW40*'Iteration MPS'!OW25</f>
        <v>0</v>
      </c>
      <c r="OX33" s="93">
        <f>'Iteration Prices'!OX40*'Iteration MPS'!OX25</f>
        <v>0</v>
      </c>
      <c r="OY33" s="93">
        <f>'Iteration Prices'!OY40*'Iteration MPS'!OY25</f>
        <v>0</v>
      </c>
      <c r="OZ33" s="93">
        <f>'Iteration Prices'!OZ40*'Iteration MPS'!OZ25</f>
        <v>0</v>
      </c>
      <c r="PA33" s="93">
        <f>'Iteration Prices'!PA40*'Iteration MPS'!PA25</f>
        <v>0</v>
      </c>
      <c r="PB33" s="93">
        <f>'Iteration Prices'!PB40*'Iteration MPS'!PB25</f>
        <v>0</v>
      </c>
      <c r="PC33" s="93">
        <f>'Iteration Prices'!PC40*'Iteration MPS'!PC25</f>
        <v>0</v>
      </c>
      <c r="PD33" s="93">
        <f>'Iteration Prices'!PD40*'Iteration MPS'!PD25</f>
        <v>0</v>
      </c>
      <c r="PE33" s="93">
        <f>'Iteration Prices'!PE40*'Iteration MPS'!PE25</f>
        <v>0</v>
      </c>
      <c r="PF33" s="93">
        <f>'Iteration Prices'!PF40*'Iteration MPS'!PF25</f>
        <v>279612.5687534649</v>
      </c>
      <c r="PG33" s="93">
        <f>'Iteration Prices'!PG40*'Iteration MPS'!PG25</f>
        <v>183420.6770494174</v>
      </c>
      <c r="PH33" s="93">
        <f>'Iteration Prices'!PH40*'Iteration MPS'!PH25</f>
        <v>164602.93848880427</v>
      </c>
      <c r="PI33" s="93">
        <f>'Iteration Prices'!PI40*'Iteration MPS'!PI25</f>
        <v>0</v>
      </c>
      <c r="PJ33" s="93">
        <f>'Iteration Prices'!PJ40*'Iteration MPS'!PJ25</f>
        <v>0</v>
      </c>
      <c r="PK33" s="93">
        <f>'Iteration Prices'!PK40*'Iteration MPS'!PK25</f>
        <v>0</v>
      </c>
      <c r="PL33" s="93">
        <f>'Iteration Prices'!PL40*'Iteration MPS'!PL25</f>
        <v>0</v>
      </c>
      <c r="PM33" s="93">
        <f>'Iteration Prices'!PM40*'Iteration MPS'!PM25</f>
        <v>0</v>
      </c>
      <c r="PN33" s="93">
        <f>'Iteration Prices'!PN40*'Iteration MPS'!PN25</f>
        <v>0</v>
      </c>
      <c r="PO33" s="93">
        <f>'Iteration Prices'!PO40*'Iteration MPS'!PO25</f>
        <v>0</v>
      </c>
      <c r="PP33" s="93">
        <f>'Iteration Prices'!PP40*'Iteration MPS'!PP25</f>
        <v>0</v>
      </c>
      <c r="PQ33" s="93">
        <f>'Iteration Prices'!PQ40*'Iteration MPS'!PQ25</f>
        <v>0</v>
      </c>
      <c r="PR33" s="93">
        <f>'Iteration Prices'!PR40*'Iteration MPS'!PR25</f>
        <v>299481.36750139587</v>
      </c>
      <c r="PS33" s="93">
        <f>'Iteration Prices'!PS40*'Iteration MPS'!PS25</f>
        <v>188693.75725764819</v>
      </c>
      <c r="PT33" s="93">
        <f>'Iteration Prices'!PT40*'Iteration MPS'!PT25</f>
        <v>0</v>
      </c>
      <c r="PU33" s="93">
        <f>'Iteration Prices'!PU40*'Iteration MPS'!PU25</f>
        <v>0</v>
      </c>
      <c r="PV33" s="93">
        <f>'Iteration Prices'!PV40*'Iteration MPS'!PV25</f>
        <v>0</v>
      </c>
      <c r="PW33" s="93">
        <f>'Iteration Prices'!PW40*'Iteration MPS'!PW25</f>
        <v>0</v>
      </c>
      <c r="PX33" s="93">
        <f>'Iteration Prices'!PX40*'Iteration MPS'!PX25</f>
        <v>0</v>
      </c>
      <c r="PY33" s="93">
        <f>'Iteration Prices'!PY40*'Iteration MPS'!PY25</f>
        <v>0</v>
      </c>
      <c r="PZ33" s="93">
        <f>'Iteration Prices'!PZ40*'Iteration MPS'!PZ25</f>
        <v>0</v>
      </c>
      <c r="QA33" s="93">
        <f>'Iteration Prices'!QA40*'Iteration MPS'!QA25</f>
        <v>0</v>
      </c>
      <c r="QB33" s="93">
        <f>'Iteration Prices'!QB40*'Iteration MPS'!QB25</f>
        <v>0</v>
      </c>
      <c r="QC33" s="93">
        <f>'Iteration Prices'!QC40*'Iteration MPS'!QC25</f>
        <v>0</v>
      </c>
      <c r="QD33" s="93">
        <f>'Iteration Prices'!QD40*'Iteration MPS'!QD25</f>
        <v>282835.34722592961</v>
      </c>
      <c r="QE33" s="93">
        <f>'Iteration Prices'!QE40*'Iteration MPS'!QE25</f>
        <v>185138.00607291193</v>
      </c>
      <c r="QF33" s="93">
        <f>'Iteration Prices'!QF40*'Iteration MPS'!QF25</f>
        <v>158727.98110114725</v>
      </c>
      <c r="QG33" s="93">
        <f>'Iteration Prices'!QG40*'Iteration MPS'!QG25</f>
        <v>0</v>
      </c>
      <c r="QH33" s="93">
        <f>'Iteration Prices'!QH40*'Iteration MPS'!QH25</f>
        <v>0</v>
      </c>
      <c r="QI33" s="93">
        <f>'Iteration Prices'!QI40*'Iteration MPS'!QI25</f>
        <v>0</v>
      </c>
      <c r="QJ33" s="93">
        <f>'Iteration Prices'!QJ40*'Iteration MPS'!QJ25</f>
        <v>0</v>
      </c>
      <c r="QK33" s="93">
        <f>'Iteration Prices'!QK40*'Iteration MPS'!QK25</f>
        <v>0</v>
      </c>
      <c r="QL33" s="93">
        <f>'Iteration Prices'!QL40*'Iteration MPS'!QL25</f>
        <v>0</v>
      </c>
      <c r="QM33" s="93">
        <f>'Iteration Prices'!QM40*'Iteration MPS'!QM25</f>
        <v>0</v>
      </c>
      <c r="QN33" s="93">
        <f>'Iteration Prices'!QN40*'Iteration MPS'!QN25</f>
        <v>0</v>
      </c>
      <c r="QO33" s="93">
        <f>'Iteration Prices'!QO40*'Iteration MPS'!QO25</f>
        <v>0</v>
      </c>
      <c r="QP33" s="93">
        <f>'Iteration Prices'!QP40*'Iteration MPS'!QP25</f>
        <v>275171.89041190635</v>
      </c>
      <c r="QQ33" s="93">
        <f>'Iteration Prices'!QQ40*'Iteration MPS'!QQ25</f>
        <v>227636.53535839991</v>
      </c>
      <c r="QR33" s="93">
        <f>'Iteration Prices'!QR40*'Iteration MPS'!QR25</f>
        <v>162766.6546671149</v>
      </c>
      <c r="QS33" s="93">
        <f>'Iteration Prices'!QS40*'Iteration MPS'!QS25</f>
        <v>251068.8395147761</v>
      </c>
      <c r="QT33" s="93">
        <f>'Iteration Prices'!QT40*'Iteration MPS'!QT25</f>
        <v>0</v>
      </c>
      <c r="QU33" s="93">
        <f>'Iteration Prices'!QU40*'Iteration MPS'!QU25</f>
        <v>0</v>
      </c>
      <c r="QV33" s="93">
        <f>'Iteration Prices'!QV40*'Iteration MPS'!QV25</f>
        <v>0</v>
      </c>
      <c r="QW33" s="93">
        <f>'Iteration Prices'!QW40*'Iteration MPS'!QW25</f>
        <v>0</v>
      </c>
      <c r="QX33" s="93">
        <f>'Iteration Prices'!QX40*'Iteration MPS'!QX25</f>
        <v>0</v>
      </c>
      <c r="QY33" s="93">
        <f>'Iteration Prices'!QY40*'Iteration MPS'!QY25</f>
        <v>0</v>
      </c>
      <c r="QZ33" s="93">
        <f>'Iteration Prices'!QZ40*'Iteration MPS'!QZ25</f>
        <v>0</v>
      </c>
      <c r="RA33" s="93">
        <f>'Iteration Prices'!RA40*'Iteration MPS'!RA25</f>
        <v>0</v>
      </c>
      <c r="RB33" s="93">
        <f>'Iteration Prices'!RB40*'Iteration MPS'!RB25</f>
        <v>269712.53288530599</v>
      </c>
      <c r="RC33" s="93">
        <f>'Iteration Prices'!RC40*'Iteration MPS'!RC25</f>
        <v>211340.07311976989</v>
      </c>
      <c r="RD33" s="93">
        <f>'Iteration Prices'!RD40*'Iteration MPS'!RD25</f>
        <v>171888.8080085757</v>
      </c>
      <c r="RE33" s="93">
        <f>'Iteration Prices'!RE40*'Iteration MPS'!RE25</f>
        <v>230090.12264695726</v>
      </c>
      <c r="RF33" s="93">
        <f>'Iteration Prices'!RF40*'Iteration MPS'!RF25</f>
        <v>0</v>
      </c>
      <c r="RG33" s="93">
        <f>'Iteration Prices'!RG40*'Iteration MPS'!RG25</f>
        <v>0</v>
      </c>
      <c r="RH33" s="93">
        <f>'Iteration Prices'!RH40*'Iteration MPS'!RH25</f>
        <v>0</v>
      </c>
      <c r="RI33" s="93">
        <f>'Iteration Prices'!RI40*'Iteration MPS'!RI25</f>
        <v>0</v>
      </c>
      <c r="RJ33" s="93">
        <f>'Iteration Prices'!RJ40*'Iteration MPS'!RJ25</f>
        <v>0</v>
      </c>
      <c r="RK33" s="93">
        <f>'Iteration Prices'!RK40*'Iteration MPS'!RK25</f>
        <v>0</v>
      </c>
      <c r="RL33" s="93">
        <f>'Iteration Prices'!RL40*'Iteration MPS'!RL25</f>
        <v>0</v>
      </c>
      <c r="RM33" s="93">
        <f>'Iteration Prices'!RM40*'Iteration MPS'!RM25</f>
        <v>43835.199906722955</v>
      </c>
      <c r="RN33" s="93">
        <f>'Iteration Prices'!RN40*'Iteration MPS'!RN25</f>
        <v>248664.58925570955</v>
      </c>
      <c r="RO33" s="93">
        <f>'Iteration Prices'!RO40*'Iteration MPS'!RO25</f>
        <v>197952.3359059928</v>
      </c>
      <c r="RP33" s="93">
        <f>'Iteration Prices'!RP40*'Iteration MPS'!RP25</f>
        <v>170830.88310472344</v>
      </c>
      <c r="RQ33" s="93">
        <f>'Iteration Prices'!RQ40*'Iteration MPS'!RQ25</f>
        <v>157393.42021985701</v>
      </c>
      <c r="RR33" s="93">
        <f>'Iteration Prices'!RR40*'Iteration MPS'!RR25</f>
        <v>0</v>
      </c>
      <c r="RS33" s="93">
        <f>'Iteration Prices'!RS40*'Iteration MPS'!RS25</f>
        <v>0</v>
      </c>
      <c r="RT33" s="93">
        <f>'Iteration Prices'!RT40*'Iteration MPS'!RT25</f>
        <v>0</v>
      </c>
      <c r="RU33" s="93">
        <f>'Iteration Prices'!RU40*'Iteration MPS'!RU25</f>
        <v>0</v>
      </c>
      <c r="RV33" s="93">
        <f>'Iteration Prices'!RV40*'Iteration MPS'!RV25</f>
        <v>0</v>
      </c>
      <c r="RW33" s="93">
        <f>'Iteration Prices'!RW40*'Iteration MPS'!RW25</f>
        <v>0</v>
      </c>
      <c r="RX33" s="93">
        <f>'Iteration Prices'!RX40*'Iteration MPS'!RX25</f>
        <v>0</v>
      </c>
      <c r="RY33" s="93">
        <f>'Iteration Prices'!RY40*'Iteration MPS'!RY25</f>
        <v>40268.521109670794</v>
      </c>
      <c r="RZ33" s="93">
        <f>'Iteration Prices'!RZ40*'Iteration MPS'!RZ25</f>
        <v>272898.72239402076</v>
      </c>
      <c r="SA33" s="93">
        <f>'Iteration Prices'!SA40*'Iteration MPS'!SA25</f>
        <v>213702.6108192598</v>
      </c>
      <c r="SB33" s="93">
        <f>'Iteration Prices'!SB40*'Iteration MPS'!SB25</f>
        <v>150105.70511110482</v>
      </c>
      <c r="SC33" s="93">
        <f>'Iteration Prices'!SC40*'Iteration MPS'!SC25</f>
        <v>218970.08418057673</v>
      </c>
      <c r="SD33" s="93">
        <f>'Iteration Prices'!SD40*'Iteration MPS'!SD25</f>
        <v>0</v>
      </c>
      <c r="SE33" s="93">
        <f>'Iteration Prices'!SE40*'Iteration MPS'!SE25</f>
        <v>0</v>
      </c>
      <c r="SF33" s="93">
        <f>'Iteration Prices'!SF40*'Iteration MPS'!SF25</f>
        <v>0</v>
      </c>
      <c r="SG33" s="93">
        <f>'Iteration Prices'!SG40*'Iteration MPS'!SG25</f>
        <v>0</v>
      </c>
      <c r="SH33" s="93">
        <f>'Iteration Prices'!SH40*'Iteration MPS'!SH25</f>
        <v>0</v>
      </c>
      <c r="SI33" s="93">
        <f>'Iteration Prices'!SI40*'Iteration MPS'!SI25</f>
        <v>0</v>
      </c>
      <c r="SJ33" s="93">
        <f>'Iteration Prices'!SJ40*'Iteration MPS'!SJ25</f>
        <v>0</v>
      </c>
      <c r="SK33" s="93">
        <f>'Iteration Prices'!SK40*'Iteration MPS'!SK25</f>
        <v>34853.089891516225</v>
      </c>
      <c r="SL33" s="93">
        <f>'Iteration Prices'!SL40*'Iteration MPS'!SL25</f>
        <v>245446.33379920726</v>
      </c>
      <c r="SM33" s="93">
        <f>'Iteration Prices'!SM40*'Iteration MPS'!SM25</f>
        <v>195682.74291128002</v>
      </c>
      <c r="SN33" s="93">
        <f>'Iteration Prices'!SN40*'Iteration MPS'!SN25</f>
        <v>138310.58362394615</v>
      </c>
      <c r="SO33" s="93">
        <f>'Iteration Prices'!SO40*'Iteration MPS'!SO25</f>
        <v>209558.8851221982</v>
      </c>
      <c r="SP33" s="93">
        <f>'Iteration Prices'!SP40*'Iteration MPS'!SP25</f>
        <v>0</v>
      </c>
      <c r="SQ33" s="93">
        <f>'Iteration Prices'!SQ40*'Iteration MPS'!SQ25</f>
        <v>0</v>
      </c>
      <c r="SR33" s="93">
        <f>'Iteration Prices'!SR40*'Iteration MPS'!SR25</f>
        <v>0</v>
      </c>
      <c r="SS33" s="93">
        <f>'Iteration Prices'!SS40*'Iteration MPS'!SS25</f>
        <v>0</v>
      </c>
      <c r="ST33" s="93">
        <f>'Iteration Prices'!ST40*'Iteration MPS'!ST25</f>
        <v>0</v>
      </c>
      <c r="SU33" s="93">
        <f>'Iteration Prices'!SU40*'Iteration MPS'!SU25</f>
        <v>0</v>
      </c>
      <c r="SV33" s="93">
        <f>'Iteration Prices'!SV40*'Iteration MPS'!SV25</f>
        <v>0</v>
      </c>
      <c r="SW33" s="93">
        <f>'Iteration Prices'!SW40*'Iteration MPS'!SW25</f>
        <v>23340.016261412729</v>
      </c>
      <c r="SX33" s="93">
        <f>'Iteration Prices'!SX40*'Iteration MPS'!SX25</f>
        <v>231780.52481213966</v>
      </c>
      <c r="SY33" s="93">
        <f>'Iteration Prices'!SY40*'Iteration MPS'!SY25</f>
        <v>180315.79364196846</v>
      </c>
      <c r="SZ33" s="93">
        <f>'Iteration Prices'!SZ40*'Iteration MPS'!SZ25</f>
        <v>118328.75634394278</v>
      </c>
      <c r="TA33" s="93">
        <f>'Iteration Prices'!TA40*'Iteration MPS'!TA25</f>
        <v>209871.43675956616</v>
      </c>
      <c r="TB33" s="93">
        <f>'Iteration Prices'!TB40*'Iteration MPS'!TB25</f>
        <v>0</v>
      </c>
      <c r="TC33" s="93">
        <f>'Iteration Prices'!TC40*'Iteration MPS'!TC25</f>
        <v>0</v>
      </c>
      <c r="TD33" s="93">
        <f>'Iteration Prices'!TD40*'Iteration MPS'!TD25</f>
        <v>0</v>
      </c>
      <c r="TE33" s="93">
        <f>'Iteration Prices'!TE40*'Iteration MPS'!TE25</f>
        <v>0</v>
      </c>
      <c r="TF33" s="93">
        <f>'Iteration Prices'!TF40*'Iteration MPS'!TF25</f>
        <v>0</v>
      </c>
      <c r="TG33" s="93">
        <f>'Iteration Prices'!TG40*'Iteration MPS'!TG25</f>
        <v>0</v>
      </c>
      <c r="TH33" s="93">
        <f>'Iteration Prices'!TH40*'Iteration MPS'!TH25</f>
        <v>0</v>
      </c>
      <c r="TI33" s="93">
        <f>'Iteration Prices'!TI40*'Iteration MPS'!TI25</f>
        <v>14607.634377494798</v>
      </c>
      <c r="TJ33" s="93">
        <f>'Iteration Prices'!TJ40*'Iteration MPS'!TJ25</f>
        <v>216618.19746326181</v>
      </c>
      <c r="TK33" s="93">
        <f>'Iteration Prices'!TK40*'Iteration MPS'!TK25</f>
        <v>166328.69295430361</v>
      </c>
      <c r="TL33" s="93">
        <f>'Iteration Prices'!TL40*'Iteration MPS'!TL25</f>
        <v>107444.82728778821</v>
      </c>
      <c r="TM33" s="93">
        <f>'Iteration Prices'!TM40*'Iteration MPS'!TM25</f>
        <v>190041.33597454196</v>
      </c>
      <c r="TN33" s="93">
        <f>'Iteration Prices'!TN40*'Iteration MPS'!TN25</f>
        <v>0</v>
      </c>
      <c r="TO33" s="93">
        <f>'Iteration Prices'!TO40*'Iteration MPS'!TO25</f>
        <v>0</v>
      </c>
      <c r="TP33" s="93">
        <f>'Iteration Prices'!TP40*'Iteration MPS'!TP25</f>
        <v>0</v>
      </c>
      <c r="TQ33" s="93">
        <f>'Iteration Prices'!TQ40*'Iteration MPS'!TQ25</f>
        <v>0</v>
      </c>
      <c r="TR33" s="93">
        <f>'Iteration Prices'!TR40*'Iteration MPS'!TR25</f>
        <v>0</v>
      </c>
      <c r="TS33" s="93">
        <f>'Iteration Prices'!TS40*'Iteration MPS'!TS25</f>
        <v>0</v>
      </c>
      <c r="TT33" s="93">
        <f>'Iteration Prices'!TT40*'Iteration MPS'!TT25</f>
        <v>0</v>
      </c>
      <c r="TU33" s="93">
        <f>'Iteration Prices'!TU40*'Iteration MPS'!TU25</f>
        <v>9013.8314633188766</v>
      </c>
      <c r="TV33" s="93">
        <f>'Iteration Prices'!TV40*'Iteration MPS'!TV25</f>
        <v>187221.77870732549</v>
      </c>
      <c r="TW33" s="93">
        <f>'Iteration Prices'!TW40*'Iteration MPS'!TW25</f>
        <v>152423.43003866877</v>
      </c>
      <c r="TX33" s="93">
        <f>'Iteration Prices'!TX40*'Iteration MPS'!TX25</f>
        <v>97403.6830284975</v>
      </c>
      <c r="TY33" s="93">
        <f>'Iteration Prices'!TY40*'Iteration MPS'!TY25</f>
        <v>175431.11876581007</v>
      </c>
      <c r="TZ33" s="93">
        <f>'Iteration Prices'!TZ40*'Iteration MPS'!TZ25</f>
        <v>0</v>
      </c>
      <c r="UA33" s="93">
        <f>'Iteration Prices'!UA40*'Iteration MPS'!UA25</f>
        <v>0</v>
      </c>
      <c r="UB33" s="93">
        <f>'Iteration Prices'!UB40*'Iteration MPS'!UB25</f>
        <v>0</v>
      </c>
      <c r="UC33" s="93">
        <f>'Iteration Prices'!UC40*'Iteration MPS'!UC25</f>
        <v>0</v>
      </c>
      <c r="UD33" s="93">
        <f>'Iteration Prices'!UD40*'Iteration MPS'!UD25</f>
        <v>0</v>
      </c>
      <c r="UE33" s="93">
        <f>'Iteration Prices'!UE40*'Iteration MPS'!UE25</f>
        <v>0</v>
      </c>
      <c r="UF33" s="93">
        <f>'Iteration Prices'!UF40*'Iteration MPS'!UF25</f>
        <v>0</v>
      </c>
      <c r="UG33" s="93">
        <f>'Iteration Prices'!UG40*'Iteration MPS'!UG25</f>
        <v>8622.1701350570002</v>
      </c>
      <c r="UH33" s="93">
        <f>'Iteration Prices'!UH40*'Iteration MPS'!UH25</f>
        <v>173231.22179163533</v>
      </c>
      <c r="UI33" s="93">
        <f>'Iteration Prices'!UI40*'Iteration MPS'!UI25</f>
        <v>138848.85222300765</v>
      </c>
      <c r="UJ33" s="93">
        <f>'Iteration Prices'!UJ40*'Iteration MPS'!UJ25</f>
        <v>92753.177330067847</v>
      </c>
      <c r="UK33" s="93">
        <f>'Iteration Prices'!UK40*'Iteration MPS'!UK25</f>
        <v>95343.604364607265</v>
      </c>
      <c r="UL33" s="93">
        <f>'Iteration Prices'!UL40*'Iteration MPS'!UL25</f>
        <v>0</v>
      </c>
      <c r="UM33" s="93">
        <f>'Iteration Prices'!UM40*'Iteration MPS'!UM25</f>
        <v>0</v>
      </c>
      <c r="UN33" s="93">
        <f>'Iteration Prices'!UN40*'Iteration MPS'!UN25</f>
        <v>0</v>
      </c>
      <c r="UO33" s="93">
        <f>'Iteration Prices'!UO40*'Iteration MPS'!UO25</f>
        <v>0</v>
      </c>
      <c r="UP33" s="93">
        <f>'Iteration Prices'!UP40*'Iteration MPS'!UP25</f>
        <v>0</v>
      </c>
      <c r="UQ33" s="93">
        <f>'Iteration Prices'!UQ40*'Iteration MPS'!UQ25</f>
        <v>0</v>
      </c>
      <c r="UR33" s="93">
        <f>'Iteration Prices'!UR40*'Iteration MPS'!UR25</f>
        <v>0</v>
      </c>
      <c r="US33" s="93">
        <f>'Iteration Prices'!US40*'Iteration MPS'!US25</f>
        <v>7485.2867295769083</v>
      </c>
      <c r="UT33" s="93">
        <f>'Iteration Prices'!UT40*'Iteration MPS'!UT25</f>
        <v>166439.33611973902</v>
      </c>
      <c r="UU33" s="93">
        <f>'Iteration Prices'!UU40*'Iteration MPS'!UU25</f>
        <v>140271.67329207656</v>
      </c>
      <c r="UV33" s="93">
        <f>'Iteration Prices'!UV40*'Iteration MPS'!UV25</f>
        <v>87768.466075406555</v>
      </c>
      <c r="UW33" s="93">
        <f>'Iteration Prices'!UW40*'Iteration MPS'!UW25</f>
        <v>158718.73814514923</v>
      </c>
      <c r="UX33" s="93">
        <f>'Iteration Prices'!UX40*'Iteration MPS'!UX25</f>
        <v>0</v>
      </c>
      <c r="UY33" s="93">
        <f>'Iteration Prices'!UY40*'Iteration MPS'!UY25</f>
        <v>0</v>
      </c>
      <c r="UZ33" s="93">
        <f>'Iteration Prices'!UZ40*'Iteration MPS'!UZ25</f>
        <v>0</v>
      </c>
      <c r="VA33" s="93">
        <f>'Iteration Prices'!VA40*'Iteration MPS'!VA25</f>
        <v>0</v>
      </c>
      <c r="VB33" s="93">
        <f>'Iteration Prices'!VB40*'Iteration MPS'!VB25</f>
        <v>0</v>
      </c>
      <c r="VC33" s="93">
        <f>'Iteration Prices'!VC40*'Iteration MPS'!VC25</f>
        <v>0</v>
      </c>
      <c r="VD33" s="93">
        <f>'Iteration Prices'!VD40*'Iteration MPS'!VD25</f>
        <v>0</v>
      </c>
      <c r="VE33" s="93">
        <f>'Iteration Prices'!VE40*'Iteration MPS'!VE25</f>
        <v>8998.2520865902625</v>
      </c>
      <c r="VF33" s="93">
        <f>'Iteration Prices'!VF40*'Iteration MPS'!VF25</f>
        <v>153525.33768919844</v>
      </c>
      <c r="VG33" s="93">
        <f>'Iteration Prices'!VG40*'Iteration MPS'!VG25</f>
        <v>126446.05860011546</v>
      </c>
      <c r="VH33" s="93">
        <f>'Iteration Prices'!VH40*'Iteration MPS'!VH25</f>
        <v>75846.304384627045</v>
      </c>
      <c r="VI33" s="93">
        <f>'Iteration Prices'!VI40*'Iteration MPS'!VI25</f>
        <v>157097.95964818963</v>
      </c>
      <c r="VJ33" s="93">
        <f>'Iteration Prices'!VJ40*'Iteration MPS'!VJ25</f>
        <v>0</v>
      </c>
      <c r="VK33" s="93">
        <f>'Iteration Prices'!VK40*'Iteration MPS'!VK25</f>
        <v>0</v>
      </c>
      <c r="VL33" s="93">
        <f>'Iteration Prices'!VL40*'Iteration MPS'!VL25</f>
        <v>0</v>
      </c>
      <c r="VM33" s="93">
        <f>'Iteration Prices'!VM40*'Iteration MPS'!VM25</f>
        <v>0</v>
      </c>
      <c r="VN33" s="93">
        <f>'Iteration Prices'!VN40*'Iteration MPS'!VN25</f>
        <v>0</v>
      </c>
      <c r="VO33" s="93">
        <f>'Iteration Prices'!VO40*'Iteration MPS'!VO25</f>
        <v>0</v>
      </c>
      <c r="VP33" s="93">
        <f>'Iteration Prices'!VP40*'Iteration MPS'!VP25</f>
        <v>0</v>
      </c>
      <c r="VQ33" s="93">
        <f>'Iteration Prices'!VQ40*'Iteration MPS'!VQ25</f>
        <v>6741.2166169173906</v>
      </c>
      <c r="VR33" s="93">
        <f>'Iteration Prices'!VR40*'Iteration MPS'!VR25</f>
        <v>133926.02642390406</v>
      </c>
      <c r="VS33" s="93">
        <f>'Iteration Prices'!VS40*'Iteration MPS'!VS25</f>
        <v>113556.43961574526</v>
      </c>
      <c r="VT33" s="93">
        <f>'Iteration Prices'!VT40*'Iteration MPS'!VT25</f>
        <v>72777.749712885096</v>
      </c>
      <c r="VU33" s="93">
        <f>'Iteration Prices'!VU40*'Iteration MPS'!VU25</f>
        <v>83546.818643044928</v>
      </c>
      <c r="VV33" s="93">
        <f>'Iteration Prices'!VV40*'Iteration MPS'!VV25</f>
        <v>0</v>
      </c>
      <c r="VW33" s="93">
        <f>'Iteration Prices'!VW40*'Iteration MPS'!VW25</f>
        <v>0</v>
      </c>
      <c r="VX33" s="93">
        <f>'Iteration Prices'!VX40*'Iteration MPS'!VX25</f>
        <v>4703.9482043218322</v>
      </c>
      <c r="VY33" s="93">
        <f>'Iteration Prices'!VY40*'Iteration MPS'!VY25</f>
        <v>0</v>
      </c>
      <c r="VZ33" s="93">
        <f>'Iteration Prices'!VZ40*'Iteration MPS'!VZ25</f>
        <v>0</v>
      </c>
      <c r="WA33" s="93">
        <f>'Iteration Prices'!WA40*'Iteration MPS'!WA25</f>
        <v>0</v>
      </c>
      <c r="WB33" s="93">
        <f>'Iteration Prices'!WB40*'Iteration MPS'!WB25</f>
        <v>0</v>
      </c>
      <c r="WC33" s="93">
        <f>'Iteration Prices'!WC40*'Iteration MPS'!WC25</f>
        <v>5085.6140908630123</v>
      </c>
      <c r="WD33" s="93">
        <f>'Iteration Prices'!WD40*'Iteration MPS'!WD25</f>
        <v>115167.9253242172</v>
      </c>
      <c r="WE33" s="93">
        <f>'Iteration Prices'!WE40*'Iteration MPS'!WE25</f>
        <v>105359.83650801613</v>
      </c>
      <c r="WF33" s="93">
        <f>'Iteration Prices'!WF40*'Iteration MPS'!WF25</f>
        <v>71350.387257866285</v>
      </c>
      <c r="WG33" s="93">
        <f>'Iteration Prices'!WG40*'Iteration MPS'!WG25</f>
        <v>151137.08640955607</v>
      </c>
      <c r="WH33" s="93">
        <f>'Iteration Prices'!WH40*'Iteration MPS'!WH25</f>
        <v>0</v>
      </c>
      <c r="WI33" s="93">
        <f>'Iteration Prices'!WI40*'Iteration MPS'!WI25</f>
        <v>0</v>
      </c>
      <c r="WJ33" s="93">
        <f>'Iteration Prices'!WJ40*'Iteration MPS'!WJ25</f>
        <v>4632.6469386422204</v>
      </c>
      <c r="WK33" s="93">
        <f>'Iteration Prices'!WK40*'Iteration MPS'!WK25</f>
        <v>0</v>
      </c>
      <c r="WL33" s="93">
        <f>'Iteration Prices'!WL40*'Iteration MPS'!WL25</f>
        <v>0</v>
      </c>
      <c r="WM33" s="93">
        <f>'Iteration Prices'!WM40*'Iteration MPS'!WM25</f>
        <v>0</v>
      </c>
      <c r="WN33" s="93">
        <f>'Iteration Prices'!WN40*'Iteration MPS'!WN25</f>
        <v>0</v>
      </c>
      <c r="WO33" s="93">
        <f>'Iteration Prices'!WO40*'Iteration MPS'!WO25</f>
        <v>6667.7300051712855</v>
      </c>
      <c r="WP33" s="93">
        <f>'Iteration Prices'!WP40*'Iteration MPS'!WP25</f>
        <v>95849.40385825299</v>
      </c>
      <c r="WQ33" s="93">
        <f>'Iteration Prices'!WQ40*'Iteration MPS'!WQ25</f>
        <v>125964.75104100173</v>
      </c>
      <c r="WR33" s="93">
        <f>'Iteration Prices'!WR40*'Iteration MPS'!WR25</f>
        <v>78473.422333609255</v>
      </c>
      <c r="WS33" s="93">
        <f>'Iteration Prices'!WS40*'Iteration MPS'!WS25</f>
        <v>135279.25267645041</v>
      </c>
      <c r="WT33" s="93">
        <f>'Iteration Prices'!WT40*'Iteration MPS'!WT25</f>
        <v>0</v>
      </c>
      <c r="WU33" s="93">
        <f>'Iteration Prices'!WU40*'Iteration MPS'!WU25</f>
        <v>0</v>
      </c>
      <c r="WV33" s="93">
        <f>'Iteration Prices'!WV40*'Iteration MPS'!WV25</f>
        <v>0</v>
      </c>
      <c r="WW33" s="93">
        <f>'Iteration Prices'!WW40*'Iteration MPS'!WW25</f>
        <v>0</v>
      </c>
      <c r="WX33" s="93">
        <f>'Iteration Prices'!WX40*'Iteration MPS'!WX25</f>
        <v>0</v>
      </c>
      <c r="WY33" s="93">
        <f>'Iteration Prices'!WY40*'Iteration MPS'!WY25</f>
        <v>0</v>
      </c>
      <c r="WZ33" s="93">
        <f>'Iteration Prices'!WZ40*'Iteration MPS'!WZ25</f>
        <v>0</v>
      </c>
      <c r="XA33" s="93">
        <f>'Iteration Prices'!XA40*'Iteration MPS'!XA25</f>
        <v>4494.0333402457827</v>
      </c>
      <c r="XB33" s="93">
        <f>'Iteration Prices'!XB40*'Iteration MPS'!XB25</f>
        <v>96767.172490618424</v>
      </c>
      <c r="XC33" s="93">
        <f>'Iteration Prices'!XC40*'Iteration MPS'!XC25</f>
        <v>100915.61884454552</v>
      </c>
      <c r="XD33" s="93">
        <f>'Iteration Prices'!XD40*'Iteration MPS'!XD25</f>
        <v>70215.200227363151</v>
      </c>
      <c r="XE33" s="93">
        <f>'Iteration Prices'!XE40*'Iteration MPS'!XE25</f>
        <v>137941.92261717786</v>
      </c>
      <c r="XF33" s="93">
        <f>'Iteration Prices'!XF40*'Iteration MPS'!XF25</f>
        <v>0</v>
      </c>
      <c r="XG33" s="93">
        <f>'Iteration Prices'!XG40*'Iteration MPS'!XG25</f>
        <v>0</v>
      </c>
      <c r="XH33" s="93">
        <f>'Iteration Prices'!XH40*'Iteration MPS'!XH25</f>
        <v>0</v>
      </c>
      <c r="XI33" s="93">
        <f>'Iteration Prices'!XI40*'Iteration MPS'!XI25</f>
        <v>0</v>
      </c>
      <c r="XJ33" s="93">
        <f>'Iteration Prices'!XJ40*'Iteration MPS'!XJ25</f>
        <v>0</v>
      </c>
      <c r="XK33" s="93">
        <f>'Iteration Prices'!XK40*'Iteration MPS'!XK25</f>
        <v>0</v>
      </c>
      <c r="XL33" s="93">
        <f>'Iteration Prices'!XL40*'Iteration MPS'!XL25</f>
        <v>0</v>
      </c>
      <c r="XM33" s="93">
        <f>'Iteration Prices'!XM40*'Iteration MPS'!XM25</f>
        <v>4130.8863093821319</v>
      </c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</row>
    <row r="34" spans="1:686" x14ac:dyDescent="0.3">
      <c r="A34" s="95" t="s">
        <v>342</v>
      </c>
    </row>
    <row r="35" spans="1:686" x14ac:dyDescent="0.3">
      <c r="A35" t="s">
        <v>321</v>
      </c>
      <c r="B35" s="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>
        <f>AL27*'Iteration Prices'!AL18</f>
        <v>195592.23512365361</v>
      </c>
      <c r="AM35" s="32">
        <f>AM27*'Iteration Prices'!AM18</f>
        <v>152982.43688292615</v>
      </c>
      <c r="AN35" s="32">
        <f>AN27*'Iteration Prices'!AN18</f>
        <v>103725.28582916464</v>
      </c>
      <c r="AO35" s="32">
        <f>AO27*'Iteration Prices'!AO18</f>
        <v>64917.56231825849</v>
      </c>
      <c r="AP35" s="32">
        <f>AP27*'Iteration Prices'!AP18</f>
        <v>203531.25409492169</v>
      </c>
      <c r="AQ35" s="32">
        <f>AQ27*'Iteration Prices'!AQ18</f>
        <v>139394.30848125511</v>
      </c>
      <c r="AR35" s="32">
        <f>AR27*'Iteration Prices'!AR18</f>
        <v>141514.68853776937</v>
      </c>
      <c r="AS35" s="32">
        <f>AS27*'Iteration Prices'!AS18</f>
        <v>159560.96218990479</v>
      </c>
      <c r="AT35" s="32">
        <f>AT27*'Iteration Prices'!AT18</f>
        <v>150517.50610454995</v>
      </c>
      <c r="AU35" s="32">
        <f>AU27*'Iteration Prices'!AU18</f>
        <v>120615.5394966962</v>
      </c>
      <c r="AV35" s="32">
        <f>AV27*'Iteration Prices'!AV18</f>
        <v>124123.40807392316</v>
      </c>
      <c r="AW35" s="32">
        <f>AW27*'Iteration Prices'!AW18</f>
        <v>189622.85489666287</v>
      </c>
      <c r="AX35" s="32">
        <f>AX27*'Iteration Prices'!AX18</f>
        <v>273802.97515991924</v>
      </c>
      <c r="AY35" s="32">
        <f>AY27*'Iteration Prices'!AY18</f>
        <v>197683.04816213346</v>
      </c>
      <c r="AZ35" s="32">
        <f>AZ27*'Iteration Prices'!AZ18</f>
        <v>125569.40339155648</v>
      </c>
      <c r="BA35" s="32">
        <f>BA27*'Iteration Prices'!BA18</f>
        <v>80271.24591190886</v>
      </c>
      <c r="BB35" s="32">
        <f>BB27*'Iteration Prices'!BB18</f>
        <v>208153.22804148699</v>
      </c>
      <c r="BC35" s="32">
        <f>BC27*'Iteration Prices'!BC18</f>
        <v>167790.54213068556</v>
      </c>
      <c r="BD35" s="32">
        <f>BD27*'Iteration Prices'!BD18</f>
        <v>164722.73770706519</v>
      </c>
      <c r="BE35" s="32">
        <f>BE27*'Iteration Prices'!BE18</f>
        <v>160320.34767963289</v>
      </c>
      <c r="BF35" s="32">
        <f>BF27*'Iteration Prices'!BF18</f>
        <v>181745.32996131768</v>
      </c>
      <c r="BG35" s="32">
        <f>BG27*'Iteration Prices'!BG18</f>
        <v>310646.94594173663</v>
      </c>
      <c r="BH35" s="32">
        <f>BH27*'Iteration Prices'!BH18</f>
        <v>135920.48460592833</v>
      </c>
      <c r="BI35" s="32">
        <f>BI27*'Iteration Prices'!BI18</f>
        <v>214986.34156548191</v>
      </c>
      <c r="BJ35" s="32">
        <f>BJ27*'Iteration Prices'!BJ18</f>
        <v>274768.08068571897</v>
      </c>
      <c r="BK35" s="32">
        <f>BK27*'Iteration Prices'!BK18</f>
        <v>208056.33252672714</v>
      </c>
      <c r="BL35" s="32">
        <f>BL27*'Iteration Prices'!BL18</f>
        <v>150948.71492876805</v>
      </c>
      <c r="BM35" s="32">
        <f>BM27*'Iteration Prices'!BM18</f>
        <v>109799.66151164257</v>
      </c>
      <c r="BN35" s="32">
        <f>BN27*'Iteration Prices'!BN18</f>
        <v>183224.3544630387</v>
      </c>
      <c r="BO35" s="32">
        <f>BO27*'Iteration Prices'!BO18</f>
        <v>172520.91831800423</v>
      </c>
      <c r="BP35" s="32">
        <f>BP27*'Iteration Prices'!BP18</f>
        <v>196934.41647612679</v>
      </c>
      <c r="BQ35" s="32">
        <f>BQ27*'Iteration Prices'!BQ18</f>
        <v>174979.95380534712</v>
      </c>
      <c r="BR35" s="32">
        <f>BR27*'Iteration Prices'!BR18</f>
        <v>193973.66965800419</v>
      </c>
      <c r="BS35" s="32">
        <f>BS27*'Iteration Prices'!BS18</f>
        <v>144167.05742750751</v>
      </c>
      <c r="BT35" s="32">
        <f>BT27*'Iteration Prices'!BT18</f>
        <v>153491.94177924897</v>
      </c>
      <c r="BU35" s="32">
        <f>BU27*'Iteration Prices'!BU18</f>
        <v>258521.24676634921</v>
      </c>
      <c r="BV35" s="32">
        <f>BV27*'Iteration Prices'!BV18</f>
        <v>293300.57329316984</v>
      </c>
      <c r="BW35" s="32">
        <f>BW27*'Iteration Prices'!BW18</f>
        <v>239251.30746203606</v>
      </c>
      <c r="BX35" s="32">
        <f>BX27*'Iteration Prices'!BX18</f>
        <v>182799.53460644273</v>
      </c>
      <c r="BY35" s="32">
        <f>BY27*'Iteration Prices'!BY18</f>
        <v>116801.48679376038</v>
      </c>
      <c r="BZ35" s="32">
        <f>BZ27*'Iteration Prices'!BZ18</f>
        <v>245704.49119508383</v>
      </c>
      <c r="CA35" s="32">
        <f>CA27*'Iteration Prices'!CA18</f>
        <v>179255.95734731646</v>
      </c>
      <c r="CB35" s="32">
        <f>CB27*'Iteration Prices'!CB18</f>
        <v>207584.80007597894</v>
      </c>
      <c r="CC35" s="32">
        <f>CC27*'Iteration Prices'!CC18</f>
        <v>201864.24683997227</v>
      </c>
      <c r="CD35" s="32">
        <f>CD27*'Iteration Prices'!CD18</f>
        <v>202006.50052783088</v>
      </c>
      <c r="CE35" s="32">
        <f>CE27*'Iteration Prices'!CE18</f>
        <v>138667.47443185296</v>
      </c>
      <c r="CF35" s="32">
        <f>CF27*'Iteration Prices'!CF18</f>
        <v>162679.67897775347</v>
      </c>
      <c r="CG35" s="32">
        <f>CG27*'Iteration Prices'!CG18</f>
        <v>280186.12535142986</v>
      </c>
      <c r="CH35" s="32">
        <f>CH27*'Iteration Prices'!CH18</f>
        <v>326407.89199882117</v>
      </c>
      <c r="CI35" s="32">
        <f>CI27*'Iteration Prices'!CI18</f>
        <v>253411.02343213992</v>
      </c>
      <c r="CJ35" s="32">
        <f>CJ27*'Iteration Prices'!CJ18</f>
        <v>187348.40400389154</v>
      </c>
      <c r="CK35" s="32">
        <f>CK27*'Iteration Prices'!CK18</f>
        <v>116262.86559004232</v>
      </c>
      <c r="CL35" s="32">
        <f>CL27*'Iteration Prices'!CL18</f>
        <v>269632.57752233202</v>
      </c>
      <c r="CM35" s="32">
        <f>CM27*'Iteration Prices'!CM18</f>
        <v>253283.60843218726</v>
      </c>
      <c r="CN35" s="32">
        <f>CN27*'Iteration Prices'!CN18</f>
        <v>196383.96061738429</v>
      </c>
      <c r="CO35" s="32">
        <f>CO27*'Iteration Prices'!CO18</f>
        <v>219075.92749221486</v>
      </c>
      <c r="CP35" s="32">
        <f>CP27*'Iteration Prices'!CP18</f>
        <v>208046.01092240712</v>
      </c>
      <c r="CQ35" s="32">
        <f>CQ27*'Iteration Prices'!CQ18</f>
        <v>252848.62430875629</v>
      </c>
      <c r="CR35" s="32">
        <f>CR27*'Iteration Prices'!CR18</f>
        <v>172466.72325052673</v>
      </c>
      <c r="CS35" s="32">
        <f>CS27*'Iteration Prices'!CS18</f>
        <v>285152.79568627797</v>
      </c>
      <c r="CT35" s="32">
        <f>CT27*'Iteration Prices'!CT18</f>
        <v>366599.15319024998</v>
      </c>
      <c r="CU35" s="32">
        <f>CU27*'Iteration Prices'!CU18</f>
        <v>267948.6716702308</v>
      </c>
      <c r="CV35" s="32">
        <f>CV27*'Iteration Prices'!CV18</f>
        <v>178022.64837694136</v>
      </c>
      <c r="CW35" s="32">
        <f>CW27*'Iteration Prices'!CW18</f>
        <v>115396.24553291778</v>
      </c>
      <c r="CX35" s="32">
        <f>CX27*'Iteration Prices'!CX18</f>
        <v>277937.13584104524</v>
      </c>
      <c r="CY35" s="32">
        <f>CY27*'Iteration Prices'!CY18</f>
        <v>231892.61772906876</v>
      </c>
      <c r="CZ35" s="32">
        <f>CZ27*'Iteration Prices'!CZ18</f>
        <v>223073.44952730276</v>
      </c>
      <c r="DA35" s="32">
        <f>DA27*'Iteration Prices'!DA18</f>
        <v>240900.59976359346</v>
      </c>
      <c r="DB35" s="32">
        <f>DB27*'Iteration Prices'!DB18</f>
        <v>263866.2012790562</v>
      </c>
      <c r="DC35" s="32">
        <f>DC27*'Iteration Prices'!DC18</f>
        <v>391736.13304608729</v>
      </c>
      <c r="DD35" s="32">
        <f>DD27*'Iteration Prices'!DD18</f>
        <v>241704.46945629767</v>
      </c>
      <c r="DE35" s="32">
        <f>DE27*'Iteration Prices'!DE18</f>
        <v>304910.06337628816</v>
      </c>
      <c r="DF35" s="32">
        <f>DF27*'Iteration Prices'!DF18</f>
        <v>414062.83384501579</v>
      </c>
      <c r="DG35" s="32">
        <f>DG27*'Iteration Prices'!DG18</f>
        <v>319402.13789554313</v>
      </c>
      <c r="DH35" s="32">
        <f>DH27*'Iteration Prices'!DH18</f>
        <v>208988.3442743138</v>
      </c>
      <c r="DI35" s="32">
        <f>DI27*'Iteration Prices'!DI18</f>
        <v>150996.23004802121</v>
      </c>
      <c r="DJ35" s="32">
        <f>DJ27*'Iteration Prices'!DJ18</f>
        <v>264989.33711986686</v>
      </c>
      <c r="DK35" s="32">
        <f>DK27*'Iteration Prices'!DK18</f>
        <v>221737.3455576394</v>
      </c>
      <c r="DL35" s="32">
        <f>DL27*'Iteration Prices'!DL18</f>
        <v>259073.6580141169</v>
      </c>
      <c r="DM35" s="32">
        <f>DM27*'Iteration Prices'!DM18</f>
        <v>257442.8121505336</v>
      </c>
      <c r="DN35" s="32">
        <f>DN27*'Iteration Prices'!DN18</f>
        <v>226663.81490017366</v>
      </c>
      <c r="DO35" s="32">
        <f>DO27*'Iteration Prices'!DO18</f>
        <v>210665.28367009718</v>
      </c>
      <c r="DP35" s="32">
        <f>DP27*'Iteration Prices'!DP18</f>
        <v>208691.19312772178</v>
      </c>
      <c r="DQ35" s="32">
        <f>DQ27*'Iteration Prices'!DQ18</f>
        <v>347329.23711523175</v>
      </c>
      <c r="DR35" s="32">
        <f>DR27*'Iteration Prices'!DR18</f>
        <v>469126.13399887085</v>
      </c>
      <c r="DS35" s="32">
        <f>DS27*'Iteration Prices'!DS18</f>
        <v>351678.8217749332</v>
      </c>
      <c r="DT35" s="32">
        <f>DT27*'Iteration Prices'!DT18</f>
        <v>232201.32171159697</v>
      </c>
      <c r="DU35" s="32">
        <f>DU27*'Iteration Prices'!DU18</f>
        <v>277661.8221835916</v>
      </c>
      <c r="DV35" s="32">
        <f>DV27*'Iteration Prices'!DV18</f>
        <v>308914.99193650309</v>
      </c>
      <c r="DW35" s="32">
        <f>DW27*'Iteration Prices'!DW18</f>
        <v>287603.80475296301</v>
      </c>
      <c r="DX35" s="32">
        <f>DX27*'Iteration Prices'!DX18</f>
        <v>291231.66450383014</v>
      </c>
      <c r="DY35" s="32">
        <f>DY27*'Iteration Prices'!DY18</f>
        <v>261682.96554269546</v>
      </c>
      <c r="DZ35" s="32">
        <f>DZ27*'Iteration Prices'!DZ18</f>
        <v>281834.21454945917</v>
      </c>
      <c r="EA35" s="32">
        <f>EA27*'Iteration Prices'!EA18</f>
        <v>248542.33156768081</v>
      </c>
      <c r="EB35" s="32">
        <f>EB27*'Iteration Prices'!EB18</f>
        <v>230866.64133106614</v>
      </c>
      <c r="EC35" s="32">
        <f>EC27*'Iteration Prices'!EC18</f>
        <v>393812.81297574955</v>
      </c>
      <c r="ED35" s="32">
        <f>ED27*'Iteration Prices'!ED18</f>
        <v>434319.06216877262</v>
      </c>
      <c r="EE35" s="32">
        <f>EE27*'Iteration Prices'!EE18</f>
        <v>334801.90071291308</v>
      </c>
      <c r="EF35" s="32">
        <f>EF27*'Iteration Prices'!EF18</f>
        <v>246695.42127606986</v>
      </c>
      <c r="EG35" s="32">
        <f>EG27*'Iteration Prices'!EG18</f>
        <v>187034.81185974387</v>
      </c>
      <c r="EH35" s="32">
        <f>EH27*'Iteration Prices'!EH18</f>
        <v>264517.25930562668</v>
      </c>
      <c r="EI35" s="32">
        <f>EI27*'Iteration Prices'!EI18</f>
        <v>266218.93386640598</v>
      </c>
      <c r="EJ35" s="32">
        <f>EJ27*'Iteration Prices'!EJ18</f>
        <v>299499.41850226244</v>
      </c>
      <c r="EK35" s="32">
        <f>EK27*'Iteration Prices'!EK18</f>
        <v>265178.1990391803</v>
      </c>
      <c r="EL35" s="32">
        <f>EL27*'Iteration Prices'!EL18</f>
        <v>291439.95269695227</v>
      </c>
      <c r="EM35" s="32">
        <f>EM27*'Iteration Prices'!EM18</f>
        <v>356892.28591902129</v>
      </c>
      <c r="EN35" s="32">
        <f>EN27*'Iteration Prices'!EN18</f>
        <v>255429.7432690257</v>
      </c>
      <c r="EO35" s="32">
        <f>EO27*'Iteration Prices'!EO18</f>
        <v>413015.53836593806</v>
      </c>
      <c r="EP35" s="32">
        <f>EP27*'Iteration Prices'!EP18</f>
        <v>439405.11234692094</v>
      </c>
      <c r="EQ35" s="32">
        <f>EQ27*'Iteration Prices'!EQ18</f>
        <v>365380.874497501</v>
      </c>
      <c r="ER35" s="32">
        <f>ER27*'Iteration Prices'!ER18</f>
        <v>274214.82074881264</v>
      </c>
      <c r="ES35" s="32">
        <f>ES27*'Iteration Prices'!ES18</f>
        <v>213011.60027524969</v>
      </c>
      <c r="ET35" s="32">
        <f>ET27*'Iteration Prices'!ET18</f>
        <v>321019.18889015232</v>
      </c>
      <c r="EU35" s="32">
        <f>EU27*'Iteration Prices'!EU18</f>
        <v>330659.97229533474</v>
      </c>
      <c r="EV35" s="32">
        <f>EV27*'Iteration Prices'!EV18</f>
        <v>302755.26932650991</v>
      </c>
      <c r="EW35" s="32">
        <f>EW27*'Iteration Prices'!EW18</f>
        <v>279615.10373893083</v>
      </c>
      <c r="EX35" s="32">
        <f>EX27*'Iteration Prices'!EX18</f>
        <v>299038.12547607959</v>
      </c>
      <c r="EY35" s="32">
        <f>EY27*'Iteration Prices'!EY18</f>
        <v>300568.57513841469</v>
      </c>
      <c r="EZ35" s="32">
        <f>EZ27*'Iteration Prices'!EZ18</f>
        <v>309843.84150984179</v>
      </c>
      <c r="FA35" s="32">
        <f>FA27*'Iteration Prices'!FA18</f>
        <v>442173.33593463938</v>
      </c>
      <c r="FB35" s="32">
        <f>FB27*'Iteration Prices'!FB18</f>
        <v>491891.55298668018</v>
      </c>
      <c r="FC35" s="32">
        <f>FC27*'Iteration Prices'!FC18</f>
        <v>382257.54888874694</v>
      </c>
      <c r="FD35" s="32">
        <f>FD27*'Iteration Prices'!FD18</f>
        <v>308631.45378633839</v>
      </c>
      <c r="FE35" s="32">
        <f>FE27*'Iteration Prices'!FE18</f>
        <v>199330.60407916864</v>
      </c>
      <c r="FF35" s="32">
        <f>FF27*'Iteration Prices'!FF18</f>
        <v>341214.85144178319</v>
      </c>
      <c r="FG35" s="32">
        <f>FG27*'Iteration Prices'!FG18</f>
        <v>332396.20687869668</v>
      </c>
      <c r="FH35" s="32">
        <f>FH27*'Iteration Prices'!FH18</f>
        <v>286549.93494280626</v>
      </c>
      <c r="FI35" s="32">
        <f>FI27*'Iteration Prices'!FI18</f>
        <v>304808.8592111824</v>
      </c>
      <c r="FJ35" s="32">
        <f>FJ27*'Iteration Prices'!FJ18</f>
        <v>291302.35758423497</v>
      </c>
      <c r="FK35" s="32">
        <f>FK27*'Iteration Prices'!FK18</f>
        <v>470657.16899265198</v>
      </c>
      <c r="FL35" s="32">
        <f>FL27*'Iteration Prices'!FL18</f>
        <v>332902.49775718793</v>
      </c>
      <c r="FM35" s="32">
        <f>FM27*'Iteration Prices'!FM18</f>
        <v>399081.49054517335</v>
      </c>
      <c r="FN35" s="32">
        <f>FN27*'Iteration Prices'!FN18</f>
        <v>522247.44471329631</v>
      </c>
      <c r="FO35" s="32">
        <f>FO27*'Iteration Prices'!FO18</f>
        <v>403434.78255097999</v>
      </c>
      <c r="FP35" s="32">
        <f>FP27*'Iteration Prices'!FP18</f>
        <v>309685.30328220071</v>
      </c>
      <c r="FQ35" s="32">
        <f>FQ27*'Iteration Prices'!FQ18</f>
        <v>239592.6981656517</v>
      </c>
      <c r="FR35" s="32">
        <f>FR27*'Iteration Prices'!FR18</f>
        <v>380421.42738508893</v>
      </c>
      <c r="FS35" s="32">
        <f>FS27*'Iteration Prices'!FS18</f>
        <v>295594.37220788246</v>
      </c>
      <c r="FT35" s="32">
        <f>FT27*'Iteration Prices'!FT18</f>
        <v>309102.92710589961</v>
      </c>
      <c r="FU35" s="32">
        <f>FU27*'Iteration Prices'!FU18</f>
        <v>322347.39359445008</v>
      </c>
      <c r="FV35" s="32">
        <f>FV27*'Iteration Prices'!FV18</f>
        <v>272963.42047767923</v>
      </c>
      <c r="FW35" s="32">
        <f>FW27*'Iteration Prices'!FW18</f>
        <v>346184.61784306972</v>
      </c>
      <c r="FX35" s="32">
        <f>FX27*'Iteration Prices'!FX18</f>
        <v>329969.53369669872</v>
      </c>
      <c r="FY35" s="32">
        <f>FY27*'Iteration Prices'!FY18</f>
        <v>419185.87180431857</v>
      </c>
      <c r="FZ35" s="32">
        <f>FZ27*'Iteration Prices'!FZ18</f>
        <v>563579.78712051804</v>
      </c>
      <c r="GA35" s="32">
        <f>GA27*'Iteration Prices'!GA18</f>
        <v>433811.39693454851</v>
      </c>
      <c r="GB35" s="32">
        <f>GB27*'Iteration Prices'!GB18</f>
        <v>324097.12754092115</v>
      </c>
      <c r="GC35" s="32">
        <f>GC27*'Iteration Prices'!GC18</f>
        <v>288091.27105970425</v>
      </c>
      <c r="GD35" s="32">
        <f>GD27*'Iteration Prices'!GD18</f>
        <v>353018.66123925865</v>
      </c>
      <c r="GE35" s="32">
        <f>GE27*'Iteration Prices'!GE18</f>
        <v>302976.96137866017</v>
      </c>
      <c r="GF35" s="32">
        <f>GF27*'Iteration Prices'!GF18</f>
        <v>333003.85922415432</v>
      </c>
      <c r="GG35" s="32">
        <f>GG27*'Iteration Prices'!GG18</f>
        <v>317740.26040480327</v>
      </c>
      <c r="GH35" s="32">
        <f>GH27*'Iteration Prices'!GH18</f>
        <v>300953.25176482333</v>
      </c>
      <c r="GI35" s="32">
        <f>GI27*'Iteration Prices'!GI18</f>
        <v>377413.34658510104</v>
      </c>
      <c r="GJ35" s="32">
        <f>GJ27*'Iteration Prices'!GJ18</f>
        <v>341342.91954039247</v>
      </c>
      <c r="GK35" s="32">
        <f>GK27*'Iteration Prices'!GK18</f>
        <v>452282.58664460731</v>
      </c>
      <c r="GL35" s="32">
        <f>GL27*'Iteration Prices'!GL18</f>
        <v>583755.24759695365</v>
      </c>
      <c r="GM35" s="32">
        <f>GM27*'Iteration Prices'!GM18</f>
        <v>455062.53754880361</v>
      </c>
      <c r="GN35" s="32">
        <f>GN27*'Iteration Prices'!GN18</f>
        <v>335930.79653557547</v>
      </c>
      <c r="GO35" s="32">
        <f>GO27*'Iteration Prices'!GO18</f>
        <v>364116.2851887439</v>
      </c>
      <c r="GP35" s="32">
        <f>GP27*'Iteration Prices'!GP18</f>
        <v>337476.57834450371</v>
      </c>
      <c r="GQ35" s="32">
        <f>GQ27*'Iteration Prices'!GQ18</f>
        <v>326960.09926184005</v>
      </c>
      <c r="GR35" s="32">
        <f>GR27*'Iteration Prices'!GR18</f>
        <v>343753.83279022225</v>
      </c>
      <c r="GS35" s="32">
        <f>GS27*'Iteration Prices'!GS18</f>
        <v>317912.02071117354</v>
      </c>
      <c r="GT35" s="32">
        <f>GT27*'Iteration Prices'!GT18</f>
        <v>321835.60013306147</v>
      </c>
      <c r="GU35" s="32">
        <f>GU27*'Iteration Prices'!GU18</f>
        <v>387338.09759405151</v>
      </c>
      <c r="GV35" s="32">
        <f>GV27*'Iteration Prices'!GV18</f>
        <v>339358.55750372197</v>
      </c>
      <c r="GW35" s="32">
        <f>GW27*'Iteration Prices'!GW18</f>
        <v>486166.48353898025</v>
      </c>
      <c r="GX35" s="32">
        <f>GX27*'Iteration Prices'!GX18</f>
        <v>632920.8582414292</v>
      </c>
      <c r="GY35" s="32">
        <f>GY27*'Iteration Prices'!GY18</f>
        <v>472124.53493391821</v>
      </c>
      <c r="GZ35" s="32">
        <f>GZ27*'Iteration Prices'!GZ18</f>
        <v>381240.32813153998</v>
      </c>
      <c r="HA35" s="32">
        <f>HA27*'Iteration Prices'!HA18</f>
        <v>311903.91575368884</v>
      </c>
      <c r="HB35" s="32">
        <f>HB27*'Iteration Prices'!HB18</f>
        <v>333993.60927068361</v>
      </c>
      <c r="HC35" s="32">
        <f>HC27*'Iteration Prices'!HC18</f>
        <v>375388.53821475268</v>
      </c>
      <c r="HD35" s="32">
        <f>HD27*'Iteration Prices'!HD18</f>
        <v>372800.15313390765</v>
      </c>
      <c r="HE35" s="32">
        <f>HE27*'Iteration Prices'!HE18</f>
        <v>350977.54395270959</v>
      </c>
      <c r="HF35" s="32">
        <f>HF27*'Iteration Prices'!HF18</f>
        <v>379370.63894621038</v>
      </c>
      <c r="HG35" s="32">
        <f>HG27*'Iteration Prices'!HG18</f>
        <v>490255.04185947124</v>
      </c>
      <c r="HH35" s="32">
        <f>HH27*'Iteration Prices'!HH18</f>
        <v>425085.34930128511</v>
      </c>
      <c r="HI35" s="32">
        <f>HI27*'Iteration Prices'!HI18</f>
        <v>527174.89362493414</v>
      </c>
      <c r="HJ35" s="32">
        <f>HJ27*'Iteration Prices'!HJ18</f>
        <v>632021.29898528697</v>
      </c>
      <c r="HK35" s="32">
        <f>HK27*'Iteration Prices'!HK18</f>
        <v>490450.48473425407</v>
      </c>
      <c r="HL35" s="32">
        <f>HL27*'Iteration Prices'!HL18</f>
        <v>404527.64115203498</v>
      </c>
      <c r="HM35" s="32">
        <f>HM27*'Iteration Prices'!HM18</f>
        <v>327351.88783027575</v>
      </c>
      <c r="HN35" s="32">
        <f>HN27*'Iteration Prices'!HN18</f>
        <v>354258.52286593965</v>
      </c>
      <c r="HO35" s="32">
        <f>HO27*'Iteration Prices'!HO18</f>
        <v>371341.05881388555</v>
      </c>
      <c r="HP35" s="32">
        <f>HP27*'Iteration Prices'!HP18</f>
        <v>341313.19442628277</v>
      </c>
      <c r="HQ35" s="32">
        <f>HQ27*'Iteration Prices'!HQ18</f>
        <v>370103.9809640458</v>
      </c>
      <c r="HR35" s="32">
        <f>HR27*'Iteration Prices'!HR18</f>
        <v>361870.1704573246</v>
      </c>
      <c r="HS35" s="32">
        <f>HS27*'Iteration Prices'!HS18</f>
        <v>387454.36174865253</v>
      </c>
      <c r="HT35" s="32">
        <f>HT27*'Iteration Prices'!HT18</f>
        <v>420828.60559281381</v>
      </c>
      <c r="HU35" s="32">
        <f>HU27*'Iteration Prices'!HU18</f>
        <v>525506.30363736674</v>
      </c>
      <c r="HV35" s="32">
        <f>HV27*'Iteration Prices'!HV18</f>
        <v>704759.64183460281</v>
      </c>
      <c r="HW35" s="32">
        <f>HW27*'Iteration Prices'!HW18</f>
        <v>510385.20215327933</v>
      </c>
      <c r="HX35" s="32">
        <f>HX27*'Iteration Prices'!HX18</f>
        <v>435433.1740064029</v>
      </c>
      <c r="HY35" s="32">
        <f>HY27*'Iteration Prices'!HY18</f>
        <v>387136.60340303963</v>
      </c>
      <c r="HZ35" s="32">
        <f>HZ27*'Iteration Prices'!HZ18</f>
        <v>427607.30417829799</v>
      </c>
      <c r="IA35" s="32">
        <f>IA27*'Iteration Prices'!IA18</f>
        <v>410773.7537065947</v>
      </c>
      <c r="IB35" s="32">
        <f>IB27*'Iteration Prices'!IB18</f>
        <v>357979.19337459316</v>
      </c>
      <c r="IC35" s="32">
        <f>IC27*'Iteration Prices'!IC18</f>
        <v>402629.43304457812</v>
      </c>
      <c r="ID35" s="32">
        <f>ID27*'Iteration Prices'!ID18</f>
        <v>357116.45365844009</v>
      </c>
      <c r="IE35" s="32">
        <f>IE27*'Iteration Prices'!IE18</f>
        <v>433810.22623086191</v>
      </c>
      <c r="IF35" s="32">
        <f>IF27*'Iteration Prices'!IF18</f>
        <v>437030.74531831447</v>
      </c>
      <c r="IG35" s="32">
        <f>IG27*'Iteration Prices'!IG18</f>
        <v>500343.28863669623</v>
      </c>
      <c r="IH35" s="32">
        <f>IH27*'Iteration Prices'!IH18</f>
        <v>733884.67478792788</v>
      </c>
      <c r="II35" s="32">
        <f>II27*'Iteration Prices'!II18</f>
        <v>553886.96900701302</v>
      </c>
      <c r="IJ35" s="32">
        <f>IJ27*'Iteration Prices'!IJ18</f>
        <v>425900.51467904466</v>
      </c>
      <c r="IK35" s="32">
        <f>IK27*'Iteration Prices'!IK18</f>
        <v>355547.20917671209</v>
      </c>
      <c r="IL35" s="32">
        <f>IL27*'Iteration Prices'!IL18</f>
        <v>407535.76148087444</v>
      </c>
      <c r="IM35" s="32">
        <f>IM27*'Iteration Prices'!IM18</f>
        <v>393104.16987871658</v>
      </c>
      <c r="IN35" s="32">
        <f>IN27*'Iteration Prices'!IN18</f>
        <v>394465.85969270428</v>
      </c>
      <c r="IO35" s="32">
        <f>IO27*'Iteration Prices'!IO18</f>
        <v>414878.19180745067</v>
      </c>
      <c r="IP35" s="32">
        <f>IP27*'Iteration Prices'!IP18</f>
        <v>345725.74890836078</v>
      </c>
      <c r="IQ35" s="32">
        <f>IQ27*'Iteration Prices'!IQ18</f>
        <v>479459.47917313367</v>
      </c>
      <c r="IR35" s="32">
        <f>IR27*'Iteration Prices'!IR18</f>
        <v>459913.8294485333</v>
      </c>
      <c r="IS35" s="32">
        <f>IS27*'Iteration Prices'!IS18</f>
        <v>513241.08146375796</v>
      </c>
      <c r="IT35" s="32">
        <f>IT27*'Iteration Prices'!IT18</f>
        <v>729337.20183603268</v>
      </c>
      <c r="IU35" s="32">
        <f>IU27*'Iteration Prices'!IU18</f>
        <v>565539.85472702107</v>
      </c>
      <c r="IV35" s="32">
        <f>IV27*'Iteration Prices'!IV18</f>
        <v>421732.47958013241</v>
      </c>
      <c r="IW35" s="32">
        <f>IW27*'Iteration Prices'!IW18</f>
        <v>397733.43607047555</v>
      </c>
      <c r="IX35" s="32">
        <f>IX27*'Iteration Prices'!IX18</f>
        <v>389252.296451709</v>
      </c>
      <c r="IY35" s="32">
        <f>IY27*'Iteration Prices'!IY18</f>
        <v>404211.3205192351</v>
      </c>
      <c r="IZ35" s="32">
        <f>IZ27*'Iteration Prices'!IZ18</f>
        <v>414414.86862273014</v>
      </c>
      <c r="JA35" s="32">
        <f>JA27*'Iteration Prices'!JA18</f>
        <v>387004.14332101698</v>
      </c>
      <c r="JB35" s="32">
        <f>JB27*'Iteration Prices'!JB18</f>
        <v>379672.72731857322</v>
      </c>
      <c r="JC35" s="32">
        <f>JC27*'Iteration Prices'!JC18</f>
        <v>485571.79052640335</v>
      </c>
      <c r="JD35" s="32">
        <f>JD27*'Iteration Prices'!JD18</f>
        <v>430622.16567815118</v>
      </c>
      <c r="JE35" s="32">
        <f>JE27*'Iteration Prices'!JE18</f>
        <v>577572.03612118156</v>
      </c>
      <c r="JF35" s="32">
        <f>JF27*'Iteration Prices'!JF18</f>
        <v>731495.50487500988</v>
      </c>
      <c r="JG35" s="32">
        <f>JG27*'Iteration Prices'!JG18</f>
        <v>601138.569376125</v>
      </c>
      <c r="JH35" s="32">
        <f>JH27*'Iteration Prices'!JH18</f>
        <v>463392.5718222743</v>
      </c>
      <c r="JI35" s="32">
        <f>JI27*'Iteration Prices'!JI18</f>
        <v>424317.23946909897</v>
      </c>
      <c r="JJ35" s="32">
        <f>JJ27*'Iteration Prices'!JJ18</f>
        <v>358670.15255853347</v>
      </c>
      <c r="JK35" s="32">
        <f>JK27*'Iteration Prices'!JK18</f>
        <v>420186.6586737723</v>
      </c>
      <c r="JL35" s="32">
        <f>JL27*'Iteration Prices'!JL18</f>
        <v>439947.35514773848</v>
      </c>
      <c r="JM35" s="32">
        <f>JM27*'Iteration Prices'!JM18</f>
        <v>388872.42148009053</v>
      </c>
      <c r="JN35" s="32">
        <f>JN27*'Iteration Prices'!JN18</f>
        <v>420359.6204009736</v>
      </c>
      <c r="JO35" s="32">
        <f>JO27*'Iteration Prices'!JO18</f>
        <v>475668.09966346656</v>
      </c>
      <c r="JP35" s="32">
        <f>JP27*'Iteration Prices'!JP18</f>
        <v>463297.31608593982</v>
      </c>
      <c r="JQ35" s="32">
        <f>JQ27*'Iteration Prices'!JQ18</f>
        <v>581058.59225542902</v>
      </c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>
        <f>OH27*'Iteration Prices'!OH18</f>
        <v>140656.17632237938</v>
      </c>
      <c r="OI35" s="32">
        <f>OI27*'Iteration Prices'!OI18</f>
        <v>130503.12657355511</v>
      </c>
      <c r="OJ35" s="32">
        <f>OJ27*'Iteration Prices'!OJ18</f>
        <v>97226.348409447339</v>
      </c>
      <c r="OK35" s="32">
        <f>OK27*'Iteration Prices'!OK18</f>
        <v>49198.518013467525</v>
      </c>
      <c r="OL35" s="32">
        <f>OL27*'Iteration Prices'!OL18</f>
        <v>138181.05064413018</v>
      </c>
      <c r="OM35" s="32">
        <f>OM27*'Iteration Prices'!OM18</f>
        <v>79794.771650284994</v>
      </c>
      <c r="ON35" s="32">
        <f>ON27*'Iteration Prices'!ON18</f>
        <v>134425.66430069596</v>
      </c>
      <c r="OO35" s="32">
        <f>OO27*'Iteration Prices'!OO18</f>
        <v>126160.08867832177</v>
      </c>
      <c r="OP35" s="32">
        <f>OP27*'Iteration Prices'!OP18</f>
        <v>99800.424356535659</v>
      </c>
      <c r="OQ35" s="32">
        <f>OQ27*'Iteration Prices'!OQ18</f>
        <v>77242.944593801265</v>
      </c>
      <c r="OR35" s="32">
        <f>OR27*'Iteration Prices'!OR18</f>
        <v>133760.9315456858</v>
      </c>
      <c r="OS35" s="32">
        <f>OS27*'Iteration Prices'!OS18</f>
        <v>223518.3964297786</v>
      </c>
      <c r="OT35" s="32">
        <f>OT27*'Iteration Prices'!OT18</f>
        <v>148305.50040102864</v>
      </c>
      <c r="OU35" s="32">
        <f>OU27*'Iteration Prices'!OU18</f>
        <v>127585.35486350044</v>
      </c>
      <c r="OV35" s="32">
        <f>OV27*'Iteration Prices'!OV18</f>
        <v>105302.60814963916</v>
      </c>
      <c r="OW35" s="32">
        <f>OW27*'Iteration Prices'!OW18</f>
        <v>47022.410425732713</v>
      </c>
      <c r="OX35" s="32">
        <f>OX27*'Iteration Prices'!OX18</f>
        <v>152231.87560391138</v>
      </c>
      <c r="OY35" s="32">
        <f>OY27*'Iteration Prices'!OY18</f>
        <v>131342.64917860687</v>
      </c>
      <c r="OZ35" s="32">
        <f>OZ27*'Iteration Prices'!OZ18</f>
        <v>141507.76176275479</v>
      </c>
      <c r="PA35" s="32">
        <f>PA27*'Iteration Prices'!PA18</f>
        <v>143171.88485493299</v>
      </c>
      <c r="PB35" s="32">
        <f>PB27*'Iteration Prices'!PB18</f>
        <v>101542.73642794533</v>
      </c>
      <c r="PC35" s="32">
        <f>PC27*'Iteration Prices'!PC18</f>
        <v>187337.71909504751</v>
      </c>
      <c r="PD35" s="32">
        <f>PD27*'Iteration Prices'!PD18</f>
        <v>149098.62330215826</v>
      </c>
      <c r="PE35" s="32">
        <f>PE27*'Iteration Prices'!PE18</f>
        <v>218079.13649333548</v>
      </c>
      <c r="PF35" s="32">
        <f>PF27*'Iteration Prices'!PF18</f>
        <v>152931.66056715939</v>
      </c>
      <c r="PG35" s="32">
        <f>PG27*'Iteration Prices'!PG18</f>
        <v>135881.2022192103</v>
      </c>
      <c r="PH35" s="32">
        <f>PH27*'Iteration Prices'!PH18</f>
        <v>101685.44180473893</v>
      </c>
      <c r="PI35" s="32">
        <f>PI27*'Iteration Prices'!PI18</f>
        <v>51921.651114074695</v>
      </c>
      <c r="PJ35" s="32">
        <f>PJ27*'Iteration Prices'!PJ18</f>
        <v>131022.3740018409</v>
      </c>
      <c r="PK35" s="32">
        <f>PK27*'Iteration Prices'!PK18</f>
        <v>87875.81464782088</v>
      </c>
      <c r="PL35" s="32">
        <f>PL27*'Iteration Prices'!PL18</f>
        <v>145390.02229709752</v>
      </c>
      <c r="PM35" s="32">
        <f>PM27*'Iteration Prices'!PM18</f>
        <v>162313.97960790567</v>
      </c>
      <c r="PN35" s="32">
        <f>PN27*'Iteration Prices'!PN18</f>
        <v>88009.600798909945</v>
      </c>
      <c r="PO35" s="32">
        <f>PO27*'Iteration Prices'!PO18</f>
        <v>100869.59227086666</v>
      </c>
      <c r="PP35" s="32">
        <f>PP27*'Iteration Prices'!PP18</f>
        <v>162205.34308762473</v>
      </c>
      <c r="PQ35" s="32">
        <f>PQ27*'Iteration Prices'!PQ18</f>
        <v>220421.95530115007</v>
      </c>
      <c r="PR35" s="32">
        <f>PR27*'Iteration Prices'!PR18</f>
        <v>185187.57949994507</v>
      </c>
      <c r="PS35" s="32">
        <f>PS27*'Iteration Prices'!PS18</f>
        <v>130230.04000722435</v>
      </c>
      <c r="PT35" s="32">
        <f>PT27*'Iteration Prices'!PT18</f>
        <v>111739.4461441935</v>
      </c>
      <c r="PU35" s="32">
        <f>PU27*'Iteration Prices'!PU18</f>
        <v>58523.103829828942</v>
      </c>
      <c r="PV35" s="32">
        <f>PV27*'Iteration Prices'!PV18</f>
        <v>196298.97734397167</v>
      </c>
      <c r="PW35" s="32">
        <f>PW27*'Iteration Prices'!PW18</f>
        <v>96791.199285221999</v>
      </c>
      <c r="PX35" s="32">
        <f>PX27*'Iteration Prices'!PX18</f>
        <v>163631.75948442629</v>
      </c>
      <c r="PY35" s="32">
        <f>PY27*'Iteration Prices'!PY18</f>
        <v>168107.85640644553</v>
      </c>
      <c r="PZ35" s="32">
        <f>PZ27*'Iteration Prices'!PZ18</f>
        <v>103160.44906571835</v>
      </c>
      <c r="QA35" s="32">
        <f>QA27*'Iteration Prices'!QA18</f>
        <v>115358.1000906328</v>
      </c>
      <c r="QB35" s="32">
        <f>QB27*'Iteration Prices'!QB18</f>
        <v>168722.63257488725</v>
      </c>
      <c r="QC35" s="32">
        <f>QC27*'Iteration Prices'!QC18</f>
        <v>224420.51313456529</v>
      </c>
      <c r="QD35" s="32">
        <f>QD27*'Iteration Prices'!QD18</f>
        <v>196620.11227145558</v>
      </c>
      <c r="QE35" s="32">
        <f>QE27*'Iteration Prices'!QE18</f>
        <v>148027.28490225834</v>
      </c>
      <c r="QF35" s="32">
        <f>QF27*'Iteration Prices'!QF18</f>
        <v>121473.56250762564</v>
      </c>
      <c r="QG35" s="32">
        <f>QG27*'Iteration Prices'!QG18</f>
        <v>69740.60019077349</v>
      </c>
      <c r="QH35" s="32">
        <f>QH27*'Iteration Prices'!QH18</f>
        <v>231378.55454454251</v>
      </c>
      <c r="QI35" s="32">
        <f>QI27*'Iteration Prices'!QI18</f>
        <v>166140.86125204913</v>
      </c>
      <c r="QJ35" s="32">
        <f>QJ27*'Iteration Prices'!QJ18</f>
        <v>190988.38373125004</v>
      </c>
      <c r="QK35" s="32">
        <f>QK27*'Iteration Prices'!QK18</f>
        <v>169621.56876420672</v>
      </c>
      <c r="QL35" s="32">
        <f>QL27*'Iteration Prices'!QL18</f>
        <v>115707.49845867154</v>
      </c>
      <c r="QM35" s="32">
        <f>QM27*'Iteration Prices'!QM18</f>
        <v>205199.16949931314</v>
      </c>
      <c r="QN35" s="32">
        <f>QN27*'Iteration Prices'!QN18</f>
        <v>181142.40532061455</v>
      </c>
      <c r="QO35" s="32">
        <f>QO27*'Iteration Prices'!QO18</f>
        <v>253975.6709677254</v>
      </c>
      <c r="QP35" s="32">
        <f>QP27*'Iteration Prices'!QP18</f>
        <v>203809.53541355592</v>
      </c>
      <c r="QQ35" s="32">
        <f>QQ27*'Iteration Prices'!QQ18</f>
        <v>155589.28637649218</v>
      </c>
      <c r="QR35" s="32">
        <f>QR27*'Iteration Prices'!QR18</f>
        <v>128966.61190710029</v>
      </c>
      <c r="QS35" s="32">
        <f>QS27*'Iteration Prices'!QS18</f>
        <v>79652.380281077538</v>
      </c>
      <c r="QT35" s="32">
        <f>QT27*'Iteration Prices'!QT18</f>
        <v>150390.72108339748</v>
      </c>
      <c r="QU35" s="32">
        <f>QU27*'Iteration Prices'!QU18</f>
        <v>119260.05158330948</v>
      </c>
      <c r="QV35" s="32">
        <f>QV27*'Iteration Prices'!QV18</f>
        <v>204004.82110970549</v>
      </c>
      <c r="QW35" s="32">
        <f>QW27*'Iteration Prices'!QW18</f>
        <v>181233.71563897101</v>
      </c>
      <c r="QX35" s="32">
        <f>QX27*'Iteration Prices'!QX18</f>
        <v>153076.72037457264</v>
      </c>
      <c r="QY35" s="32">
        <f>QY27*'Iteration Prices'!QY18</f>
        <v>265260.20767858438</v>
      </c>
      <c r="QZ35" s="32">
        <f>QZ27*'Iteration Prices'!QZ18</f>
        <v>214159.76311510347</v>
      </c>
      <c r="RA35" s="32">
        <f>RA27*'Iteration Prices'!RA18</f>
        <v>300120.05353729014</v>
      </c>
      <c r="RB35" s="32">
        <f>RB27*'Iteration Prices'!RB18</f>
        <v>228270.25460757694</v>
      </c>
      <c r="RC35" s="32">
        <f>RC27*'Iteration Prices'!RC18</f>
        <v>178739.65518656708</v>
      </c>
      <c r="RD35" s="32">
        <f>RD27*'Iteration Prices'!RD18</f>
        <v>157571.9712084404</v>
      </c>
      <c r="RE35" s="32">
        <f>RE27*'Iteration Prices'!RE18</f>
        <v>81926.633818639879</v>
      </c>
      <c r="RF35" s="32">
        <f>RF27*'Iteration Prices'!RF18</f>
        <v>161152.96332990486</v>
      </c>
      <c r="RG35" s="32">
        <f>RG27*'Iteration Prices'!RG18</f>
        <v>144419.67180190585</v>
      </c>
      <c r="RH35" s="32">
        <f>RH27*'Iteration Prices'!RH18</f>
        <v>196893.79010706625</v>
      </c>
      <c r="RI35" s="32">
        <f>RI27*'Iteration Prices'!RI18</f>
        <v>201766.31587464691</v>
      </c>
      <c r="RJ35" s="32">
        <f>RJ27*'Iteration Prices'!RJ18</f>
        <v>144477.08325793638</v>
      </c>
      <c r="RK35" s="32">
        <f>RK27*'Iteration Prices'!RK18</f>
        <v>147013.31449988572</v>
      </c>
      <c r="RL35" s="32">
        <f>RL27*'Iteration Prices'!RL18</f>
        <v>223019.97180515827</v>
      </c>
      <c r="RM35" s="32">
        <f>RM27*'Iteration Prices'!RM18</f>
        <v>294512.24214694713</v>
      </c>
      <c r="RN35" s="32">
        <f>RN27*'Iteration Prices'!RN18</f>
        <v>262402.47432256094</v>
      </c>
      <c r="RO35" s="32">
        <f>RO27*'Iteration Prices'!RO18</f>
        <v>209025.12372683611</v>
      </c>
      <c r="RP35" s="32">
        <f>RP27*'Iteration Prices'!RP18</f>
        <v>170069.87597073213</v>
      </c>
      <c r="RQ35" s="32">
        <f>RQ27*'Iteration Prices'!RQ18</f>
        <v>167417.80709003026</v>
      </c>
      <c r="RR35" s="32">
        <f>RR27*'Iteration Prices'!RR18</f>
        <v>241241.00862231982</v>
      </c>
      <c r="RS35" s="32">
        <f>RS27*'Iteration Prices'!RS18</f>
        <v>203230.95466195233</v>
      </c>
      <c r="RT35" s="32">
        <f>RT27*'Iteration Prices'!RT18</f>
        <v>209598.00289767332</v>
      </c>
      <c r="RU35" s="32">
        <f>RU27*'Iteration Prices'!RU18</f>
        <v>226094.55998786248</v>
      </c>
      <c r="RV35" s="32">
        <f>RV27*'Iteration Prices'!RV18</f>
        <v>140665.17846807183</v>
      </c>
      <c r="RW35" s="32">
        <f>RW27*'Iteration Prices'!RW18</f>
        <v>162875.48376623227</v>
      </c>
      <c r="RX35" s="32">
        <f>RX27*'Iteration Prices'!RX18</f>
        <v>254594.89973487929</v>
      </c>
      <c r="RY35" s="32">
        <f>RY27*'Iteration Prices'!RY18</f>
        <v>301301.87067072844</v>
      </c>
      <c r="RZ35" s="32">
        <f>RZ27*'Iteration Prices'!RZ18</f>
        <v>284182.89556355687</v>
      </c>
      <c r="SA35" s="32">
        <f>SA27*'Iteration Prices'!SA18</f>
        <v>205588.75837100754</v>
      </c>
      <c r="SB35" s="32">
        <f>SB27*'Iteration Prices'!SB18</f>
        <v>184983.36460456951</v>
      </c>
      <c r="SC35" s="32">
        <f>SC27*'Iteration Prices'!SC18</f>
        <v>106498.92739460373</v>
      </c>
      <c r="SD35" s="32">
        <f>SD27*'Iteration Prices'!SD18</f>
        <v>209073.35555339613</v>
      </c>
      <c r="SE35" s="32">
        <f>SE27*'Iteration Prices'!SE18</f>
        <v>158997.21672090702</v>
      </c>
      <c r="SF35" s="32">
        <f>SF27*'Iteration Prices'!SF18</f>
        <v>203695.60432171071</v>
      </c>
      <c r="SG35" s="32">
        <f>SG27*'Iteration Prices'!SG18</f>
        <v>232970.59399357112</v>
      </c>
      <c r="SH35" s="32">
        <f>SH27*'Iteration Prices'!SH18</f>
        <v>158987.74872384078</v>
      </c>
      <c r="SI35" s="32">
        <f>SI27*'Iteration Prices'!SI18</f>
        <v>248729.76202795096</v>
      </c>
      <c r="SJ35" s="32">
        <f>SJ27*'Iteration Prices'!SJ18</f>
        <v>253095.86136630457</v>
      </c>
      <c r="SK35" s="32">
        <f>SK27*'Iteration Prices'!SK18</f>
        <v>313021.58562077541</v>
      </c>
      <c r="SL35" s="32">
        <f>SL27*'Iteration Prices'!SL18</f>
        <v>342970.79802844941</v>
      </c>
      <c r="SM35" s="32">
        <f>SM27*'Iteration Prices'!SM18</f>
        <v>233730.37137949222</v>
      </c>
      <c r="SN35" s="32">
        <f>SN27*'Iteration Prices'!SN18</f>
        <v>190527.28089073417</v>
      </c>
      <c r="SO35" s="32">
        <f>SO27*'Iteration Prices'!SO18</f>
        <v>122284.65960239498</v>
      </c>
      <c r="SP35" s="32">
        <f>SP27*'Iteration Prices'!SP18</f>
        <v>266821.74680426333</v>
      </c>
      <c r="SQ35" s="32">
        <f>SQ27*'Iteration Prices'!SQ18</f>
        <v>203935.43224140673</v>
      </c>
      <c r="SR35" s="32">
        <f>SR27*'Iteration Prices'!SR18</f>
        <v>220555.66856674835</v>
      </c>
      <c r="SS35" s="32">
        <f>SS27*'Iteration Prices'!SS18</f>
        <v>231545.82087014575</v>
      </c>
      <c r="ST35" s="32">
        <f>ST27*'Iteration Prices'!ST18</f>
        <v>168669.51203479827</v>
      </c>
      <c r="SU35" s="32">
        <f>SU27*'Iteration Prices'!SU18</f>
        <v>226028.48154582779</v>
      </c>
      <c r="SV35" s="32">
        <f>SV27*'Iteration Prices'!SV18</f>
        <v>261980.18900814385</v>
      </c>
      <c r="SW35" s="32">
        <f>SW27*'Iteration Prices'!SW18</f>
        <v>310232.87134561152</v>
      </c>
      <c r="SX35" s="32">
        <f>SX27*'Iteration Prices'!SX18</f>
        <v>339934.10829109291</v>
      </c>
      <c r="SY35" s="32">
        <f>SY27*'Iteration Prices'!SY18</f>
        <v>242156.72045978488</v>
      </c>
      <c r="SZ35" s="32">
        <f>SZ27*'Iteration Prices'!SZ18</f>
        <v>211537.50760349742</v>
      </c>
      <c r="TA35" s="32">
        <f>TA27*'Iteration Prices'!TA18</f>
        <v>156325.96451064915</v>
      </c>
      <c r="TB35" s="32">
        <f>TB27*'Iteration Prices'!TB18</f>
        <v>262837.12291448016</v>
      </c>
      <c r="TC35" s="32">
        <f>TC27*'Iteration Prices'!TC18</f>
        <v>223059.66665241544</v>
      </c>
      <c r="TD35" s="32">
        <f>TD27*'Iteration Prices'!TD18</f>
        <v>237938.83201089737</v>
      </c>
      <c r="TE35" s="32">
        <f>TE27*'Iteration Prices'!TE18</f>
        <v>223149.86768928473</v>
      </c>
      <c r="TF35" s="32">
        <f>TF27*'Iteration Prices'!TF18</f>
        <v>207974.69511541119</v>
      </c>
      <c r="TG35" s="32">
        <f>TG27*'Iteration Prices'!TG18</f>
        <v>320292.65346923884</v>
      </c>
      <c r="TH35" s="32">
        <f>TH27*'Iteration Prices'!TH18</f>
        <v>285606.45702876477</v>
      </c>
      <c r="TI35" s="32">
        <f>TI27*'Iteration Prices'!TI18</f>
        <v>365687.29926288425</v>
      </c>
      <c r="TJ35" s="32">
        <f>TJ27*'Iteration Prices'!TJ18</f>
        <v>342614.43605470291</v>
      </c>
      <c r="TK35" s="32">
        <f>TK27*'Iteration Prices'!TK18</f>
        <v>269267.18227344903</v>
      </c>
      <c r="TL35" s="32">
        <f>TL27*'Iteration Prices'!TL18</f>
        <v>242189.21257763947</v>
      </c>
      <c r="TM35" s="32">
        <f>TM27*'Iteration Prices'!TM18</f>
        <v>167378.51460029525</v>
      </c>
      <c r="TN35" s="32">
        <f>TN27*'Iteration Prices'!TN18</f>
        <v>270256.40291969839</v>
      </c>
      <c r="TO35" s="32">
        <f>TO27*'Iteration Prices'!TO18</f>
        <v>209765.98456482758</v>
      </c>
      <c r="TP35" s="32">
        <f>TP27*'Iteration Prices'!TP18</f>
        <v>237947.43448750098</v>
      </c>
      <c r="TQ35" s="32">
        <f>TQ27*'Iteration Prices'!TQ18</f>
        <v>233013.50496754789</v>
      </c>
      <c r="TR35" s="32">
        <f>TR27*'Iteration Prices'!TR18</f>
        <v>210975.21563843297</v>
      </c>
      <c r="TS35" s="32">
        <f>TS27*'Iteration Prices'!TS18</f>
        <v>229644.7462467892</v>
      </c>
      <c r="TT35" s="32">
        <f>TT27*'Iteration Prices'!TT18</f>
        <v>291212.2350485702</v>
      </c>
      <c r="TU35" s="32">
        <f>TU27*'Iteration Prices'!TU18</f>
        <v>380051.32341281488</v>
      </c>
      <c r="TV35" s="32">
        <f>TV27*'Iteration Prices'!TV18</f>
        <v>389967.35586680967</v>
      </c>
      <c r="TW35" s="32">
        <f>TW27*'Iteration Prices'!TW18</f>
        <v>289541.61550472089</v>
      </c>
      <c r="TX35" s="32">
        <f>TX27*'Iteration Prices'!TX18</f>
        <v>277076.69958907767</v>
      </c>
      <c r="TY35" s="32">
        <f>TY27*'Iteration Prices'!TY18</f>
        <v>178136.5165393491</v>
      </c>
      <c r="TZ35" s="32">
        <f>TZ27*'Iteration Prices'!TZ18</f>
        <v>248551.45953164552</v>
      </c>
      <c r="UA35" s="32">
        <f>UA27*'Iteration Prices'!UA18</f>
        <v>239023.5086109048</v>
      </c>
      <c r="UB35" s="32">
        <f>UB27*'Iteration Prices'!UB18</f>
        <v>235132.97885141047</v>
      </c>
      <c r="UC35" s="32">
        <f>UC27*'Iteration Prices'!UC18</f>
        <v>245887.58004358373</v>
      </c>
      <c r="UD35" s="32">
        <f>UD27*'Iteration Prices'!UD18</f>
        <v>216191.13850345113</v>
      </c>
      <c r="UE35" s="32">
        <f>UE27*'Iteration Prices'!UE18</f>
        <v>247067.60568849643</v>
      </c>
      <c r="UF35" s="32">
        <f>UF27*'Iteration Prices'!UF18</f>
        <v>315006.75401664298</v>
      </c>
      <c r="UG35" s="32">
        <f>UG27*'Iteration Prices'!UG18</f>
        <v>368376.35557732236</v>
      </c>
      <c r="UH35" s="32">
        <f>UH27*'Iteration Prices'!UH18</f>
        <v>419411.78635959839</v>
      </c>
      <c r="UI35" s="32">
        <f>UI27*'Iteration Prices'!UI18</f>
        <v>312562.03625431308</v>
      </c>
      <c r="UJ35" s="32">
        <f>UJ27*'Iteration Prices'!UJ18</f>
        <v>289681.94916148431</v>
      </c>
      <c r="UK35" s="32">
        <f>UK27*'Iteration Prices'!UK18</f>
        <v>267101.68815906072</v>
      </c>
      <c r="UL35" s="32">
        <f>UL27*'Iteration Prices'!UL18</f>
        <v>272654.14130223682</v>
      </c>
      <c r="UM35" s="32">
        <f>UM27*'Iteration Prices'!UM18</f>
        <v>240281.06765531804</v>
      </c>
      <c r="UN35" s="32">
        <f>UN27*'Iteration Prices'!UN18</f>
        <v>243368.83218741353</v>
      </c>
      <c r="UO35" s="32">
        <f>UO27*'Iteration Prices'!UO18</f>
        <v>262114.41450594543</v>
      </c>
      <c r="UP35" s="32">
        <f>UP27*'Iteration Prices'!UP18</f>
        <v>217901.95601155242</v>
      </c>
      <c r="UQ35" s="32">
        <f>UQ27*'Iteration Prices'!UQ18</f>
        <v>269401.96702999575</v>
      </c>
      <c r="UR35" s="32">
        <f>UR27*'Iteration Prices'!UR18</f>
        <v>345667.88705070119</v>
      </c>
      <c r="US35" s="32">
        <f>US27*'Iteration Prices'!US18</f>
        <v>362557.39421036612</v>
      </c>
      <c r="UT35" s="32">
        <f>UT27*'Iteration Prices'!UT18</f>
        <v>474121.67568613961</v>
      </c>
      <c r="UU35" s="32">
        <f>UU27*'Iteration Prices'!UU18</f>
        <v>346521.31082389335</v>
      </c>
      <c r="UV35" s="32">
        <f>UV27*'Iteration Prices'!UV18</f>
        <v>273615.85187716258</v>
      </c>
      <c r="UW35" s="32">
        <f>UW27*'Iteration Prices'!UW18</f>
        <v>211377.36128027565</v>
      </c>
      <c r="UX35" s="32">
        <f>UX27*'Iteration Prices'!UX18</f>
        <v>307049.67097519012</v>
      </c>
      <c r="UY35" s="32">
        <f>UY27*'Iteration Prices'!UY18</f>
        <v>242673.66960890676</v>
      </c>
      <c r="UZ35" s="32">
        <f>UZ27*'Iteration Prices'!UZ18</f>
        <v>249954.51158525224</v>
      </c>
      <c r="VA35" s="32">
        <f>VA27*'Iteration Prices'!VA18</f>
        <v>265455.43541681289</v>
      </c>
      <c r="VB35" s="32">
        <f>VB27*'Iteration Prices'!VB18</f>
        <v>241431.05171353821</v>
      </c>
      <c r="VC35" s="32">
        <f>VC27*'Iteration Prices'!VC18</f>
        <v>386886.17387541686</v>
      </c>
      <c r="VD35" s="32">
        <f>VD27*'Iteration Prices'!VD18</f>
        <v>339544.54530525237</v>
      </c>
      <c r="VE35" s="32">
        <f>VE27*'Iteration Prices'!VE18</f>
        <v>363731.07161473873</v>
      </c>
      <c r="VF35" s="32">
        <f>VF27*'Iteration Prices'!VF18</f>
        <v>502029.60125993617</v>
      </c>
      <c r="VG35" s="32">
        <f>VG27*'Iteration Prices'!VG18</f>
        <v>357658.08851349534</v>
      </c>
      <c r="VH35" s="32">
        <f>VH27*'Iteration Prices'!VH18</f>
        <v>300147.30875218409</v>
      </c>
      <c r="VI35" s="32">
        <f>VI27*'Iteration Prices'!VI18</f>
        <v>240128.20686947025</v>
      </c>
      <c r="VJ35" s="32">
        <f>VJ27*'Iteration Prices'!VJ18</f>
        <v>310597.46539352281</v>
      </c>
      <c r="VK35" s="32">
        <f>VK27*'Iteration Prices'!VK18</f>
        <v>255645.29331038226</v>
      </c>
      <c r="VL35" s="32">
        <f>VL27*'Iteration Prices'!VL18</f>
        <v>282262.09419940534</v>
      </c>
      <c r="VM35" s="32">
        <f>VM27*'Iteration Prices'!VM18</f>
        <v>264852.95773073874</v>
      </c>
      <c r="VN35" s="32">
        <f>VN27*'Iteration Prices'!VN18</f>
        <v>246054.05146844033</v>
      </c>
      <c r="VO35" s="32">
        <f>VO27*'Iteration Prices'!VO18</f>
        <v>327770.00790502725</v>
      </c>
      <c r="VP35" s="32">
        <f>VP27*'Iteration Prices'!VP18</f>
        <v>345980.51740229904</v>
      </c>
      <c r="VQ35" s="32">
        <f>VQ27*'Iteration Prices'!VQ18</f>
        <v>397039.14274399861</v>
      </c>
      <c r="VR35" s="32">
        <f>VR27*'Iteration Prices'!VR18</f>
        <v>514487.89785593719</v>
      </c>
      <c r="VS35" s="32">
        <f>VS27*'Iteration Prices'!VS18</f>
        <v>384604.60152337176</v>
      </c>
      <c r="VT35" s="32">
        <f>VT27*'Iteration Prices'!VT18</f>
        <v>311501.19922337093</v>
      </c>
      <c r="VU35" s="32">
        <f>VU27*'Iteration Prices'!VU18</f>
        <v>348208.07674987771</v>
      </c>
      <c r="VV35" s="32">
        <f>VV27*'Iteration Prices'!VV18</f>
        <v>310464.51043290866</v>
      </c>
      <c r="VW35" s="32">
        <f>VW27*'Iteration Prices'!VW18</f>
        <v>268414.0868767036</v>
      </c>
      <c r="VX35" s="32">
        <f>VX27*'Iteration Prices'!VX18</f>
        <v>292512.69273497135</v>
      </c>
      <c r="VY35" s="32">
        <f>VY27*'Iteration Prices'!VY18</f>
        <v>266596.46728268906</v>
      </c>
      <c r="VZ35" s="32">
        <f>VZ27*'Iteration Prices'!VZ18</f>
        <v>273089.42823077313</v>
      </c>
      <c r="WA35" s="32">
        <f>WA27*'Iteration Prices'!WA18</f>
        <v>332508.44996961963</v>
      </c>
      <c r="WB35" s="32">
        <f>WB27*'Iteration Prices'!WB18</f>
        <v>363948.23017473245</v>
      </c>
      <c r="WC35" s="32">
        <f>WC27*'Iteration Prices'!WC18</f>
        <v>444539.56052800937</v>
      </c>
      <c r="WD35" s="32">
        <f>WD27*'Iteration Prices'!WD18</f>
        <v>548879.40626375179</v>
      </c>
      <c r="WE35" s="32">
        <f>WE27*'Iteration Prices'!WE18</f>
        <v>406404.49920890795</v>
      </c>
      <c r="WF35" s="32">
        <f>WF27*'Iteration Prices'!WF18</f>
        <v>343646.89080180525</v>
      </c>
      <c r="WG35" s="32">
        <f>WG27*'Iteration Prices'!WG18</f>
        <v>267209.912276163</v>
      </c>
      <c r="WH35" s="32">
        <f>WH27*'Iteration Prices'!WH18</f>
        <v>288768.33704254468</v>
      </c>
      <c r="WI35" s="32">
        <f>WI27*'Iteration Prices'!WI18</f>
        <v>299611.95018640079</v>
      </c>
      <c r="WJ35" s="32">
        <f>WJ27*'Iteration Prices'!WJ18</f>
        <v>286232.75209453114</v>
      </c>
      <c r="WK35" s="32">
        <f>WK27*'Iteration Prices'!WK18</f>
        <v>278438.68740137306</v>
      </c>
      <c r="WL35" s="32">
        <f>WL27*'Iteration Prices'!WL18</f>
        <v>291583.34676887339</v>
      </c>
      <c r="WM35" s="32">
        <f>WM27*'Iteration Prices'!WM18</f>
        <v>327492.66929803725</v>
      </c>
      <c r="WN35" s="32">
        <f>WN27*'Iteration Prices'!WN18</f>
        <v>368480.91089415597</v>
      </c>
      <c r="WO35" s="32">
        <f>WO27*'Iteration Prices'!WO18</f>
        <v>447641.77237958909</v>
      </c>
      <c r="WP35" s="32">
        <f>WP27*'Iteration Prices'!WP18</f>
        <v>586080.59688314947</v>
      </c>
      <c r="WQ35" s="32">
        <f>WQ27*'Iteration Prices'!WQ18</f>
        <v>381223.21719309484</v>
      </c>
      <c r="WR35" s="32">
        <f>WR27*'Iteration Prices'!WR18</f>
        <v>357806.07189523039</v>
      </c>
      <c r="WS35" s="32">
        <f>WS27*'Iteration Prices'!WS18</f>
        <v>273062.10591728362</v>
      </c>
      <c r="WT35" s="32">
        <f>WT27*'Iteration Prices'!WT18</f>
        <v>309523.7283697222</v>
      </c>
      <c r="WU35" s="32">
        <f>WU27*'Iteration Prices'!WU18</f>
        <v>312016.99294688535</v>
      </c>
      <c r="WV35" s="32">
        <f>WV27*'Iteration Prices'!WV18</f>
        <v>280637.9375031715</v>
      </c>
      <c r="WW35" s="32">
        <f>WW27*'Iteration Prices'!WW18</f>
        <v>304411.97332759184</v>
      </c>
      <c r="WX35" s="32">
        <f>WX27*'Iteration Prices'!WX18</f>
        <v>269065.30558722874</v>
      </c>
      <c r="WY35" s="32">
        <f>WY27*'Iteration Prices'!WY18</f>
        <v>341439.27806296165</v>
      </c>
      <c r="WZ35" s="32">
        <f>WZ27*'Iteration Prices'!WZ18</f>
        <v>411520.37182339636</v>
      </c>
      <c r="XA35" s="32">
        <f>XA27*'Iteration Prices'!XA18</f>
        <v>415215.52928664821</v>
      </c>
      <c r="XB35" s="32">
        <f>XB27*'Iteration Prices'!XB18</f>
        <v>632851.49951462937</v>
      </c>
      <c r="XC35" s="32">
        <f>XC27*'Iteration Prices'!XC18</f>
        <v>422510.18661562161</v>
      </c>
      <c r="XD35" s="32">
        <f>XD27*'Iteration Prices'!XD18</f>
        <v>353898.60377147782</v>
      </c>
      <c r="XE35" s="32">
        <f>XE27*'Iteration Prices'!XE18</f>
        <v>272812.62099123118</v>
      </c>
      <c r="XF35" s="32">
        <f>XF27*'Iteration Prices'!XF18</f>
        <v>325982.00957268785</v>
      </c>
      <c r="XG35" s="32">
        <f>XG27*'Iteration Prices'!XG18</f>
        <v>296911.45491371234</v>
      </c>
      <c r="XH35" s="32">
        <f>XH27*'Iteration Prices'!XH18</f>
        <v>274411.63208514085</v>
      </c>
      <c r="XI35" s="32">
        <f>XI27*'Iteration Prices'!XI18</f>
        <v>310577.85195435223</v>
      </c>
      <c r="XJ35" s="32">
        <f>XJ27*'Iteration Prices'!XJ18</f>
        <v>277487.21945681074</v>
      </c>
      <c r="XK35" s="32">
        <f>XK27*'Iteration Prices'!XK18</f>
        <v>367895.20010158455</v>
      </c>
      <c r="XL35" s="32">
        <f>XL27*'Iteration Prices'!XL18</f>
        <v>404266.50022694992</v>
      </c>
      <c r="XM35" s="32">
        <f>XM27*'Iteration Prices'!XM18</f>
        <v>431314.87767857139</v>
      </c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</row>
    <row r="36" spans="1:686" x14ac:dyDescent="0.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</row>
    <row r="37" spans="1:686" x14ac:dyDescent="0.3">
      <c r="A37" s="9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</row>
    <row r="38" spans="1:686" x14ac:dyDescent="0.3">
      <c r="B38" s="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  <c r="IW38" s="93"/>
      <c r="IX38" s="93"/>
      <c r="IY38" s="93"/>
      <c r="IZ38" s="93"/>
      <c r="JA38" s="93"/>
      <c r="JB38" s="93"/>
      <c r="JC38" s="93"/>
      <c r="JD38" s="93"/>
      <c r="JE38" s="93"/>
      <c r="JF38" s="93"/>
      <c r="JG38" s="93"/>
      <c r="JH38" s="93"/>
      <c r="JI38" s="93"/>
      <c r="JJ38" s="93"/>
      <c r="JK38" s="93"/>
      <c r="JL38" s="93"/>
      <c r="JM38" s="93"/>
      <c r="JN38" s="93"/>
      <c r="JO38" s="93"/>
      <c r="JP38" s="93"/>
      <c r="JQ38" s="93"/>
      <c r="JR38" s="93"/>
      <c r="JS38" s="93"/>
      <c r="JT38" s="93"/>
      <c r="JU38" s="93"/>
      <c r="JV38" s="93"/>
      <c r="JW38" s="93"/>
      <c r="JX38" s="93"/>
      <c r="JY38" s="93"/>
      <c r="JZ38" s="93"/>
      <c r="KA38" s="93"/>
      <c r="KB38" s="93"/>
      <c r="KC38" s="93"/>
      <c r="KD38" s="93"/>
      <c r="KE38" s="93"/>
      <c r="KF38" s="93"/>
      <c r="KG38" s="93"/>
      <c r="KH38" s="93"/>
      <c r="KI38" s="93"/>
      <c r="KJ38" s="93"/>
      <c r="KK38" s="93"/>
      <c r="KL38" s="93"/>
      <c r="KM38" s="93"/>
      <c r="KN38" s="93"/>
      <c r="KO38" s="93"/>
      <c r="KP38" s="93"/>
      <c r="KQ38" s="93"/>
      <c r="KR38" s="93"/>
      <c r="KS38" s="93"/>
      <c r="KT38" s="93"/>
      <c r="KU38" s="93"/>
      <c r="KV38" s="93"/>
      <c r="KW38" s="93"/>
      <c r="KX38" s="93"/>
      <c r="KY38" s="93"/>
      <c r="KZ38" s="93"/>
      <c r="LA38" s="93"/>
      <c r="LB38" s="93"/>
      <c r="LC38" s="93"/>
      <c r="LD38" s="93"/>
      <c r="LE38" s="93"/>
      <c r="LF38" s="93"/>
      <c r="LG38" s="93"/>
      <c r="LH38" s="93"/>
      <c r="LI38" s="93"/>
      <c r="LJ38" s="93"/>
      <c r="LK38" s="93"/>
      <c r="LL38" s="93"/>
      <c r="LM38" s="93"/>
      <c r="LN38" s="93"/>
      <c r="LO38" s="93"/>
      <c r="LP38" s="93"/>
      <c r="LQ38" s="93"/>
      <c r="LR38" s="93"/>
      <c r="LS38" s="93"/>
      <c r="LT38" s="93"/>
      <c r="LU38" s="93"/>
      <c r="LV38" s="93"/>
      <c r="LW38" s="93"/>
      <c r="LX38" s="93"/>
      <c r="LY38" s="93"/>
      <c r="LZ38" s="93"/>
      <c r="MA38" s="93"/>
      <c r="MB38" s="93"/>
      <c r="MC38" s="93"/>
      <c r="MD38" s="93"/>
      <c r="ME38" s="93"/>
      <c r="MF38" s="93"/>
      <c r="MG38" s="93"/>
      <c r="MH38" s="93"/>
      <c r="MI38" s="93"/>
      <c r="MJ38" s="93"/>
      <c r="MK38" s="93"/>
      <c r="ML38" s="93"/>
      <c r="MM38" s="93"/>
      <c r="MN38" s="93"/>
      <c r="MO38" s="93"/>
      <c r="MP38" s="93"/>
      <c r="MQ38" s="93"/>
      <c r="MR38" s="93"/>
      <c r="MS38" s="93"/>
      <c r="MT38" s="93"/>
      <c r="MU38" s="93"/>
      <c r="MV38" s="93"/>
      <c r="MW38" s="93"/>
      <c r="MX38" s="93"/>
      <c r="MY38" s="93"/>
      <c r="MZ38" s="93"/>
      <c r="NA38" s="93"/>
      <c r="NB38" s="93"/>
      <c r="NC38" s="93"/>
      <c r="ND38" s="93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3"/>
      <c r="NS38" s="93"/>
      <c r="NT38" s="93"/>
      <c r="NU38" s="93"/>
      <c r="NV38" s="93"/>
      <c r="NW38" s="93"/>
      <c r="NX38" s="93"/>
      <c r="NY38" s="93"/>
      <c r="NZ38" s="93"/>
      <c r="OA38" s="93"/>
      <c r="OB38" s="93"/>
      <c r="OC38" s="93"/>
      <c r="OD38" s="93"/>
      <c r="OE38" s="93"/>
      <c r="OF38" s="93"/>
      <c r="OG38" s="93"/>
      <c r="OH38" s="93"/>
      <c r="OI38" s="93"/>
      <c r="OJ38" s="93"/>
      <c r="OK38" s="93"/>
      <c r="OL38" s="93"/>
      <c r="OM38" s="93"/>
      <c r="ON38" s="93"/>
      <c r="OO38" s="93"/>
      <c r="OP38" s="93"/>
      <c r="OQ38" s="93"/>
      <c r="OR38" s="93"/>
      <c r="OS38" s="93"/>
      <c r="OT38" s="93"/>
      <c r="OU38" s="93"/>
      <c r="OV38" s="93"/>
      <c r="OW38" s="93"/>
      <c r="OX38" s="93"/>
      <c r="OY38" s="93"/>
      <c r="OZ38" s="93"/>
      <c r="PA38" s="93"/>
      <c r="PB38" s="93"/>
      <c r="PC38" s="93"/>
      <c r="PD38" s="93"/>
      <c r="PE38" s="93"/>
      <c r="PF38" s="93"/>
      <c r="PG38" s="93"/>
      <c r="PH38" s="93"/>
      <c r="PI38" s="93"/>
      <c r="PJ38" s="93"/>
      <c r="PK38" s="93"/>
      <c r="PL38" s="93"/>
      <c r="PM38" s="93"/>
      <c r="PN38" s="93"/>
      <c r="PO38" s="93"/>
      <c r="PP38" s="93"/>
      <c r="PQ38" s="93"/>
      <c r="PR38" s="93"/>
      <c r="PS38" s="93"/>
      <c r="PT38" s="93"/>
      <c r="PU38" s="93"/>
      <c r="PV38" s="93"/>
      <c r="PW38" s="93"/>
      <c r="PX38" s="93"/>
      <c r="PY38" s="93"/>
      <c r="PZ38" s="93"/>
      <c r="QA38" s="93"/>
      <c r="QB38" s="93"/>
      <c r="QC38" s="93"/>
      <c r="QD38" s="93"/>
      <c r="QE38" s="93"/>
      <c r="QF38" s="93"/>
      <c r="QG38" s="93"/>
      <c r="QH38" s="93"/>
      <c r="QI38" s="93"/>
      <c r="QJ38" s="93"/>
      <c r="QK38" s="93"/>
      <c r="QL38" s="93"/>
      <c r="QM38" s="93"/>
      <c r="QN38" s="93"/>
      <c r="QO38" s="93"/>
      <c r="QP38" s="93"/>
      <c r="QQ38" s="93"/>
      <c r="QR38" s="93"/>
      <c r="QS38" s="93"/>
      <c r="QT38" s="93"/>
      <c r="QU38" s="93"/>
      <c r="QV38" s="93"/>
      <c r="QW38" s="93"/>
      <c r="QX38" s="93"/>
      <c r="QY38" s="93"/>
      <c r="QZ38" s="93"/>
      <c r="RA38" s="93"/>
      <c r="RB38" s="93"/>
      <c r="RC38" s="93"/>
      <c r="RD38" s="93"/>
      <c r="RE38" s="93"/>
      <c r="RF38" s="93"/>
      <c r="RG38" s="93"/>
      <c r="RH38" s="93"/>
      <c r="RI38" s="93"/>
      <c r="RJ38" s="93"/>
      <c r="RK38" s="93"/>
      <c r="RL38" s="93"/>
      <c r="RM38" s="93"/>
      <c r="RN38" s="93"/>
      <c r="RO38" s="93"/>
      <c r="RP38" s="93"/>
      <c r="RQ38" s="93"/>
      <c r="RR38" s="93"/>
      <c r="RS38" s="93"/>
      <c r="RT38" s="93"/>
      <c r="RU38" s="93"/>
      <c r="RV38" s="93"/>
      <c r="RW38" s="93"/>
      <c r="RX38" s="93"/>
      <c r="RY38" s="93"/>
      <c r="RZ38" s="93"/>
      <c r="SA38" s="93"/>
      <c r="SB38" s="93"/>
      <c r="SC38" s="93"/>
      <c r="SD38" s="93"/>
      <c r="SE38" s="93"/>
      <c r="SF38" s="93"/>
      <c r="SG38" s="93"/>
      <c r="SH38" s="93"/>
      <c r="SI38" s="93"/>
      <c r="SJ38" s="93"/>
      <c r="SK38" s="93"/>
      <c r="SL38" s="93"/>
      <c r="SM38" s="93"/>
      <c r="SN38" s="93"/>
      <c r="SO38" s="93"/>
      <c r="SP38" s="93"/>
      <c r="SQ38" s="93"/>
      <c r="SR38" s="93"/>
      <c r="SS38" s="93"/>
      <c r="ST38" s="93"/>
      <c r="SU38" s="93"/>
      <c r="SV38" s="93"/>
      <c r="SW38" s="93"/>
      <c r="SX38" s="93"/>
      <c r="SY38" s="93"/>
      <c r="SZ38" s="93"/>
      <c r="TA38" s="93"/>
      <c r="TB38" s="93"/>
      <c r="TC38" s="93"/>
      <c r="TD38" s="93"/>
      <c r="TE38" s="93"/>
      <c r="TF38" s="93"/>
      <c r="TG38" s="93"/>
      <c r="TH38" s="93"/>
      <c r="TI38" s="93"/>
      <c r="TJ38" s="93"/>
      <c r="TK38" s="93"/>
      <c r="TL38" s="93"/>
      <c r="TM38" s="93"/>
      <c r="TN38" s="93"/>
      <c r="TO38" s="93"/>
      <c r="TP38" s="93"/>
      <c r="TQ38" s="93"/>
      <c r="TR38" s="93"/>
      <c r="TS38" s="93"/>
      <c r="TT38" s="93"/>
      <c r="TU38" s="93"/>
      <c r="TV38" s="93"/>
      <c r="TW38" s="93"/>
      <c r="TX38" s="93"/>
      <c r="TY38" s="93"/>
      <c r="TZ38" s="93"/>
      <c r="UA38" s="93"/>
      <c r="UB38" s="93"/>
      <c r="UC38" s="93"/>
      <c r="UD38" s="93"/>
      <c r="UE38" s="93"/>
      <c r="UF38" s="93"/>
      <c r="UG38" s="93"/>
      <c r="UH38" s="93"/>
      <c r="UI38" s="93"/>
      <c r="UJ38" s="93"/>
      <c r="UK38" s="93"/>
      <c r="UL38" s="93"/>
      <c r="UM38" s="93"/>
      <c r="UN38" s="93"/>
      <c r="UO38" s="93"/>
      <c r="UP38" s="93"/>
      <c r="UQ38" s="93"/>
      <c r="UR38" s="93"/>
      <c r="US38" s="93"/>
      <c r="UT38" s="93"/>
      <c r="UU38" s="93"/>
      <c r="UV38" s="93"/>
      <c r="UW38" s="93"/>
      <c r="UX38" s="93"/>
      <c r="UY38" s="93"/>
      <c r="UZ38" s="93"/>
      <c r="VA38" s="93"/>
      <c r="VB38" s="93"/>
      <c r="VC38" s="93"/>
      <c r="VD38" s="93"/>
      <c r="VE38" s="93"/>
      <c r="VF38" s="93"/>
      <c r="VG38" s="93"/>
      <c r="VH38" s="93"/>
      <c r="VI38" s="93"/>
      <c r="VJ38" s="93"/>
      <c r="VK38" s="93"/>
      <c r="VL38" s="93"/>
      <c r="VM38" s="93"/>
      <c r="VN38" s="93"/>
      <c r="VO38" s="93"/>
      <c r="VP38" s="93"/>
      <c r="VQ38" s="93"/>
      <c r="VR38" s="93"/>
      <c r="VS38" s="93"/>
      <c r="VT38" s="93"/>
      <c r="VU38" s="93"/>
      <c r="VV38" s="93"/>
      <c r="VW38" s="93"/>
      <c r="VX38" s="93"/>
      <c r="VY38" s="93"/>
      <c r="VZ38" s="93"/>
      <c r="WA38" s="93"/>
      <c r="WB38" s="93"/>
      <c r="WC38" s="93"/>
      <c r="WD38" s="93"/>
      <c r="WE38" s="93"/>
      <c r="WF38" s="93"/>
      <c r="WG38" s="93"/>
      <c r="WH38" s="93"/>
      <c r="WI38" s="93"/>
      <c r="WJ38" s="93"/>
      <c r="WK38" s="93"/>
      <c r="WL38" s="93"/>
      <c r="WM38" s="93"/>
      <c r="WN38" s="93"/>
      <c r="WO38" s="93"/>
      <c r="WP38" s="93"/>
      <c r="WQ38" s="93"/>
      <c r="WR38" s="93"/>
      <c r="WS38" s="93"/>
      <c r="WT38" s="93"/>
      <c r="WU38" s="93"/>
      <c r="WV38" s="93"/>
      <c r="WW38" s="93"/>
      <c r="WX38" s="93"/>
      <c r="WY38" s="93"/>
      <c r="WZ38" s="93"/>
      <c r="XA38" s="93"/>
      <c r="XB38" s="93"/>
      <c r="XC38" s="93"/>
      <c r="XD38" s="93"/>
      <c r="XE38" s="93"/>
      <c r="XF38" s="93"/>
      <c r="XG38" s="93"/>
      <c r="XH38" s="93"/>
      <c r="XI38" s="93"/>
      <c r="XJ38" s="93"/>
      <c r="XK38" s="93"/>
      <c r="XL38" s="93"/>
      <c r="XM38" s="93"/>
      <c r="XN38" s="57"/>
      <c r="XO38" s="57"/>
      <c r="XP38" s="57"/>
      <c r="XQ38" s="57"/>
      <c r="XR38" s="57"/>
      <c r="XS38" s="57"/>
      <c r="XT38" s="57"/>
      <c r="XU38" s="57"/>
      <c r="XV38" s="57"/>
      <c r="XW38" s="57"/>
      <c r="XX38" s="57"/>
      <c r="XY38" s="57"/>
      <c r="XZ38" s="57"/>
      <c r="YA38" s="57"/>
      <c r="YB38" s="57"/>
      <c r="YC38" s="57"/>
      <c r="YD38" s="57"/>
      <c r="YE38" s="57"/>
      <c r="YF38" s="57"/>
      <c r="YG38" s="57"/>
      <c r="YH38" s="57"/>
      <c r="YI38" s="57"/>
      <c r="YJ38" s="57"/>
      <c r="YK38" s="57"/>
      <c r="YL38" s="57"/>
      <c r="YM38" s="57"/>
      <c r="YN38" s="57"/>
      <c r="YO38" s="57"/>
      <c r="YP38" s="57"/>
      <c r="YQ38" s="57"/>
      <c r="YR38" s="57"/>
      <c r="YS38" s="57"/>
      <c r="YT38" s="57"/>
      <c r="YU38" s="57"/>
      <c r="YV38" s="57"/>
      <c r="YW38" s="57"/>
      <c r="YX38" s="57"/>
      <c r="YY38" s="57"/>
      <c r="YZ38" s="57"/>
      <c r="ZA38" s="57"/>
      <c r="ZB38" s="57"/>
      <c r="ZC38" s="57"/>
      <c r="ZD38" s="57"/>
      <c r="ZE38" s="57"/>
      <c r="ZF38" s="57"/>
      <c r="ZG38" s="57"/>
      <c r="ZH38" s="57"/>
      <c r="ZI38" s="57"/>
    </row>
    <row r="40" spans="1:686" x14ac:dyDescent="0.3"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  <c r="QF40" s="57"/>
      <c r="QG40" s="57"/>
      <c r="QH40" s="57"/>
      <c r="QI40" s="57"/>
      <c r="QJ40" s="57"/>
      <c r="QK40" s="57"/>
      <c r="QL40" s="57"/>
      <c r="QM40" s="57"/>
      <c r="QN40" s="57"/>
      <c r="QO40" s="57"/>
      <c r="QP40" s="57"/>
      <c r="QQ40" s="57"/>
      <c r="QR40" s="57"/>
      <c r="QS40" s="57"/>
      <c r="QT40" s="57"/>
      <c r="QU40" s="57"/>
      <c r="QV40" s="57"/>
      <c r="QW40" s="57"/>
      <c r="QX40" s="57"/>
      <c r="QY40" s="57"/>
      <c r="QZ40" s="57"/>
      <c r="RA40" s="57"/>
      <c r="RB40" s="57"/>
      <c r="RC40" s="57"/>
      <c r="RD40" s="57"/>
      <c r="RE40" s="57"/>
      <c r="RF40" s="57"/>
      <c r="RG40" s="57"/>
      <c r="RH40" s="57"/>
      <c r="RI40" s="57"/>
      <c r="RJ40" s="57"/>
      <c r="RK40" s="57"/>
      <c r="RL40" s="57"/>
      <c r="RM40" s="57"/>
      <c r="RN40" s="57"/>
      <c r="RO40" s="57"/>
      <c r="RP40" s="57"/>
      <c r="RQ40" s="57"/>
      <c r="RR40" s="57"/>
      <c r="RS40" s="57"/>
      <c r="RT40" s="57"/>
      <c r="RU40" s="57"/>
      <c r="RV40" s="57"/>
      <c r="RW40" s="57"/>
      <c r="RX40" s="57"/>
      <c r="RY40" s="57"/>
      <c r="RZ40" s="57"/>
      <c r="SA40" s="57"/>
      <c r="SB40" s="57"/>
      <c r="SC40" s="57"/>
      <c r="SD40" s="57"/>
      <c r="SE40" s="57"/>
      <c r="SF40" s="57"/>
      <c r="SG40" s="57"/>
      <c r="SH40" s="57"/>
      <c r="SI40" s="57"/>
      <c r="SJ40" s="57"/>
      <c r="SK40" s="57"/>
      <c r="SL40" s="57"/>
      <c r="SM40" s="57"/>
      <c r="SN40" s="57"/>
      <c r="SO40" s="57"/>
      <c r="SP40" s="57"/>
      <c r="SQ40" s="57"/>
      <c r="SR40" s="57"/>
      <c r="SS40" s="57"/>
      <c r="ST40" s="57"/>
      <c r="SU40" s="57"/>
      <c r="SV40" s="57"/>
      <c r="SW40" s="57"/>
      <c r="SX40" s="57"/>
      <c r="SY40" s="57"/>
      <c r="SZ40" s="57"/>
      <c r="TA40" s="57"/>
      <c r="TB40" s="57"/>
      <c r="TC40" s="57"/>
      <c r="TD40" s="57"/>
      <c r="TE40" s="57"/>
      <c r="TF40" s="57"/>
      <c r="TG40" s="57"/>
      <c r="TH40" s="57"/>
      <c r="TI40" s="57"/>
      <c r="TJ40" s="57"/>
      <c r="TK40" s="57"/>
      <c r="TL40" s="57"/>
      <c r="TM40" s="57"/>
      <c r="TN40" s="57"/>
      <c r="TO40" s="57"/>
      <c r="TP40" s="57"/>
      <c r="TQ40" s="57"/>
      <c r="TR40" s="57"/>
      <c r="TS40" s="57"/>
      <c r="TT40" s="57"/>
      <c r="TU40" s="57"/>
      <c r="TV40" s="57"/>
      <c r="TW40" s="57"/>
      <c r="TX40" s="57"/>
      <c r="TY40" s="57"/>
      <c r="TZ40" s="57"/>
      <c r="UA40" s="57"/>
      <c r="UB40" s="57"/>
      <c r="UC40" s="57"/>
      <c r="UD40" s="57"/>
      <c r="UE40" s="57"/>
      <c r="UF40" s="57"/>
      <c r="UG40" s="57"/>
      <c r="UH40" s="57"/>
      <c r="UI40" s="57"/>
      <c r="UJ40" s="57"/>
      <c r="UK40" s="57"/>
      <c r="UL40" s="57"/>
      <c r="UM40" s="57"/>
      <c r="UN40" s="57"/>
      <c r="UO40" s="57"/>
      <c r="UP40" s="57"/>
      <c r="UQ40" s="57"/>
      <c r="UR40" s="57"/>
      <c r="US40" s="57"/>
      <c r="UT40" s="57"/>
      <c r="UU40" s="57"/>
      <c r="UV40" s="57"/>
      <c r="UW40" s="57"/>
      <c r="UX40" s="57"/>
      <c r="UY40" s="57"/>
      <c r="UZ40" s="57"/>
      <c r="VA40" s="57"/>
      <c r="VB40" s="57"/>
      <c r="VC40" s="57"/>
      <c r="VD40" s="57"/>
      <c r="VE40" s="57"/>
      <c r="VF40" s="57"/>
      <c r="VG40" s="57"/>
      <c r="VH40" s="57"/>
      <c r="VI40" s="57"/>
      <c r="VJ40" s="57"/>
      <c r="VK40" s="57"/>
      <c r="VL40" s="57"/>
      <c r="VM40" s="57"/>
      <c r="VN40" s="57"/>
      <c r="VO40" s="57"/>
      <c r="VP40" s="57"/>
      <c r="VQ40" s="57"/>
      <c r="VR40" s="57"/>
      <c r="VS40" s="57"/>
      <c r="VT40" s="57"/>
      <c r="VU40" s="57"/>
      <c r="VV40" s="57"/>
      <c r="VW40" s="57"/>
      <c r="VX40" s="57"/>
      <c r="VY40" s="57"/>
      <c r="VZ40" s="57"/>
      <c r="WA40" s="57"/>
      <c r="WB40" s="57"/>
      <c r="WC40" s="57"/>
      <c r="WD40" s="57"/>
      <c r="WE40" s="57"/>
      <c r="WF40" s="57"/>
      <c r="WG40" s="57"/>
      <c r="WH40" s="57"/>
      <c r="WI40" s="57"/>
      <c r="WJ40" s="57"/>
      <c r="WK40" s="57"/>
      <c r="WL40" s="57"/>
      <c r="WM40" s="57"/>
      <c r="WN40" s="57"/>
      <c r="WO40" s="57"/>
      <c r="WP40" s="57"/>
      <c r="WQ40" s="57"/>
      <c r="WR40" s="57"/>
      <c r="WS40" s="57"/>
      <c r="WT40" s="57"/>
      <c r="WU40" s="57"/>
      <c r="WV40" s="57"/>
      <c r="WW40" s="57"/>
      <c r="WX40" s="57"/>
      <c r="WY40" s="57"/>
      <c r="WZ40" s="57"/>
      <c r="XA40" s="57"/>
      <c r="XB40" s="57"/>
      <c r="XC40" s="57"/>
      <c r="XD40" s="57"/>
      <c r="XE40" s="57"/>
      <c r="XF40" s="57"/>
      <c r="XG40" s="57"/>
      <c r="XH40" s="57"/>
      <c r="XI40" s="57"/>
      <c r="XJ40" s="57"/>
      <c r="XK40" s="57"/>
      <c r="XL40" s="57"/>
      <c r="XM40" s="57"/>
      <c r="XN40" s="57"/>
      <c r="XO40" s="57"/>
      <c r="XP40" s="57"/>
      <c r="XQ40" s="57"/>
      <c r="XR40" s="57"/>
      <c r="XS40" s="57"/>
      <c r="XT40" s="57"/>
      <c r="XU40" s="57"/>
      <c r="XV40" s="57"/>
      <c r="XW40" s="57"/>
      <c r="XX40" s="57"/>
      <c r="XY40" s="57"/>
      <c r="XZ40" s="57"/>
      <c r="YA40" s="57"/>
      <c r="YB40" s="57"/>
      <c r="YC40" s="57"/>
      <c r="YD40" s="57"/>
      <c r="YE40" s="57"/>
      <c r="YF40" s="57"/>
      <c r="YG40" s="57"/>
      <c r="YH40" s="57"/>
      <c r="YI40" s="57"/>
      <c r="YJ40" s="57"/>
      <c r="YK40" s="57"/>
      <c r="YL40" s="57"/>
      <c r="YM40" s="57"/>
      <c r="YN40" s="57"/>
      <c r="YO40" s="57"/>
      <c r="YP40" s="57"/>
      <c r="YQ40" s="57"/>
      <c r="YR40" s="57"/>
      <c r="YS40" s="57"/>
      <c r="YT40" s="57"/>
      <c r="YU40" s="57"/>
      <c r="YV40" s="57"/>
      <c r="YW40" s="57"/>
      <c r="YX40" s="57"/>
      <c r="YY40" s="57"/>
      <c r="YZ40" s="57"/>
      <c r="ZA40" s="57"/>
      <c r="ZB40" s="57"/>
      <c r="ZC40" s="57"/>
      <c r="ZD40" s="57"/>
      <c r="ZE40" s="57"/>
      <c r="ZF40" s="57"/>
      <c r="ZG40" s="57"/>
      <c r="ZH40" s="57"/>
      <c r="ZI40" s="57"/>
    </row>
    <row r="41" spans="1:686" x14ac:dyDescent="0.3"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  <c r="VQ41" s="50"/>
      <c r="VR41" s="50"/>
      <c r="VS41" s="50"/>
      <c r="VT41" s="50"/>
      <c r="VU41" s="50"/>
      <c r="VV41" s="50"/>
      <c r="VW41" s="50"/>
      <c r="VX41" s="50"/>
      <c r="VY41" s="50"/>
      <c r="VZ41" s="50"/>
      <c r="WA41" s="50"/>
      <c r="WB41" s="50"/>
      <c r="WC41" s="50"/>
      <c r="WD41" s="50"/>
      <c r="WE41" s="50"/>
      <c r="WF41" s="50"/>
      <c r="WG41" s="50"/>
      <c r="WH41" s="50"/>
      <c r="WI41" s="50"/>
      <c r="WJ41" s="50"/>
      <c r="WK41" s="50"/>
      <c r="WL41" s="50"/>
      <c r="WM41" s="50"/>
      <c r="WN41" s="50"/>
      <c r="WO41" s="50"/>
      <c r="WP41" s="50"/>
      <c r="WQ41" s="50"/>
      <c r="WR41" s="50"/>
      <c r="WS41" s="50"/>
      <c r="WT41" s="50"/>
      <c r="WU41" s="50"/>
      <c r="WV41" s="50"/>
      <c r="WW41" s="50"/>
      <c r="WX41" s="50"/>
      <c r="WY41" s="50"/>
      <c r="WZ41" s="50"/>
      <c r="XA41" s="50"/>
      <c r="XB41" s="50"/>
      <c r="XC41" s="50"/>
      <c r="XD41" s="50"/>
      <c r="XE41" s="50"/>
      <c r="XF41" s="50"/>
      <c r="XG41" s="50"/>
      <c r="XH41" s="50"/>
      <c r="XI41" s="50"/>
      <c r="XJ41" s="50"/>
      <c r="XK41" s="50"/>
      <c r="XL41" s="50"/>
      <c r="XM41" s="50"/>
      <c r="XN41" s="50"/>
      <c r="XO41" s="50"/>
      <c r="XP41" s="50"/>
      <c r="XQ41" s="50"/>
      <c r="XR41" s="50"/>
      <c r="XS41" s="50"/>
      <c r="XT41" s="50"/>
      <c r="XU41" s="50"/>
      <c r="XV41" s="50"/>
      <c r="XW41" s="50"/>
      <c r="XX41" s="50"/>
      <c r="XY41" s="50"/>
      <c r="XZ41" s="50"/>
      <c r="YA41" s="50"/>
      <c r="YB41" s="50"/>
      <c r="YC41" s="50"/>
      <c r="YD41" s="50"/>
      <c r="YE41" s="50"/>
      <c r="YF41" s="50"/>
      <c r="YG41" s="50"/>
      <c r="YH41" s="50"/>
      <c r="YI41" s="50"/>
      <c r="YJ41" s="50"/>
      <c r="YK41" s="50"/>
      <c r="YL41" s="50"/>
      <c r="YM41" s="50"/>
      <c r="YN41" s="50"/>
      <c r="YO41" s="50"/>
      <c r="YP41" s="50"/>
      <c r="YQ41" s="50"/>
      <c r="YR41" s="50"/>
      <c r="YS41" s="50"/>
      <c r="YT41" s="50"/>
      <c r="YU41" s="50"/>
      <c r="YV41" s="50"/>
      <c r="YW41" s="50"/>
      <c r="YX41" s="50"/>
      <c r="YY41" s="50"/>
      <c r="YZ41" s="50"/>
      <c r="ZA41" s="50"/>
      <c r="ZB41" s="50"/>
      <c r="ZC41" s="50"/>
      <c r="ZD41" s="50"/>
      <c r="ZE41" s="50"/>
      <c r="ZF41" s="50"/>
      <c r="ZG41" s="50"/>
      <c r="ZH41" s="50"/>
      <c r="ZI41" s="50"/>
    </row>
    <row r="42" spans="1:686" x14ac:dyDescent="0.3"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</row>
    <row r="43" spans="1:686" x14ac:dyDescent="0.3"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</row>
    <row r="45" spans="1:686" x14ac:dyDescent="0.3">
      <c r="AC45" s="44"/>
      <c r="AD45" s="44"/>
      <c r="AE45" s="44"/>
      <c r="AF45" s="44"/>
      <c r="AG45" s="44"/>
      <c r="AH45" s="44"/>
      <c r="AI45" s="44"/>
      <c r="AJ45" s="44"/>
    </row>
    <row r="48" spans="1:686" x14ac:dyDescent="0.3">
      <c r="AB48" s="44"/>
      <c r="AC48" s="44"/>
      <c r="AD48" s="44"/>
      <c r="AE48" s="44"/>
      <c r="AF48" s="44"/>
      <c r="AG48" s="44"/>
      <c r="AH48" s="44"/>
      <c r="AI48" s="44"/>
      <c r="AJ48" s="44"/>
    </row>
  </sheetData>
  <pageMargins left="0.7" right="0.7" top="0.75" bottom="0.75" header="0.3" footer="0.3"/>
  <pageSetup scale="35" fitToWidth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E11" sqref="E11"/>
    </sheetView>
  </sheetViews>
  <sheetFormatPr defaultRowHeight="14.4" x14ac:dyDescent="0.3"/>
  <cols>
    <col min="1" max="1" width="25.109375" bestFit="1" customWidth="1"/>
    <col min="2" max="2" width="6.44140625" bestFit="1" customWidth="1"/>
    <col min="4" max="4" width="17.44140625" bestFit="1" customWidth="1"/>
    <col min="5" max="5" width="18.33203125" bestFit="1" customWidth="1"/>
    <col min="8" max="8" width="15" style="92" bestFit="1" customWidth="1"/>
    <col min="9" max="9" width="15.109375" style="92" customWidth="1"/>
    <col min="10" max="10" width="12.6640625" style="92" bestFit="1" customWidth="1"/>
    <col min="11" max="11" width="12.5546875" style="92" bestFit="1" customWidth="1"/>
    <col min="12" max="12" width="9.109375" style="92"/>
    <col min="13" max="13" width="10.5546875" bestFit="1" customWidth="1"/>
  </cols>
  <sheetData>
    <row r="1" spans="1:13" ht="15" x14ac:dyDescent="0.25">
      <c r="A1" t="s">
        <v>303</v>
      </c>
      <c r="E1" s="21"/>
      <c r="I1" s="105"/>
    </row>
    <row r="2" spans="1:13" ht="15" x14ac:dyDescent="0.25">
      <c r="A2" t="s">
        <v>304</v>
      </c>
      <c r="B2" t="s">
        <v>305</v>
      </c>
      <c r="C2" t="s">
        <v>415</v>
      </c>
      <c r="I2" s="105"/>
    </row>
    <row r="3" spans="1:13" ht="15" x14ac:dyDescent="0.25">
      <c r="D3" t="s">
        <v>304</v>
      </c>
      <c r="E3" t="s">
        <v>306</v>
      </c>
    </row>
    <row r="5" spans="1:13" x14ac:dyDescent="0.3">
      <c r="H5" s="92" t="s">
        <v>350</v>
      </c>
      <c r="I5" s="92" t="s">
        <v>334</v>
      </c>
      <c r="J5" s="92" t="s">
        <v>351</v>
      </c>
      <c r="K5" s="92" t="s">
        <v>335</v>
      </c>
    </row>
    <row r="6" spans="1:13" x14ac:dyDescent="0.3">
      <c r="A6">
        <v>2017</v>
      </c>
      <c r="B6" s="56">
        <v>1.37</v>
      </c>
      <c r="D6">
        <v>2017</v>
      </c>
      <c r="E6" s="67">
        <v>1.4367225349492161</v>
      </c>
      <c r="G6">
        <f>D6</f>
        <v>2017</v>
      </c>
      <c r="H6" s="92">
        <v>0.9783891954755598</v>
      </c>
      <c r="I6" s="92">
        <v>0.89</v>
      </c>
      <c r="J6" s="92">
        <v>1.0898177669041313</v>
      </c>
      <c r="K6" s="92">
        <v>0.45</v>
      </c>
    </row>
    <row r="7" spans="1:13" x14ac:dyDescent="0.3">
      <c r="A7">
        <v>2018</v>
      </c>
      <c r="B7" s="56">
        <v>1.4</v>
      </c>
      <c r="D7">
        <v>2018</v>
      </c>
      <c r="E7" s="67">
        <v>1.429684326606155</v>
      </c>
      <c r="G7" s="96">
        <f t="shared" ref="G7:G29" si="0">D7</f>
        <v>2018</v>
      </c>
      <c r="H7" s="92">
        <v>0.82931477571010692</v>
      </c>
      <c r="I7" s="92">
        <v>0.91</v>
      </c>
      <c r="J7" s="92">
        <v>1.2614576328529639</v>
      </c>
      <c r="K7" s="92">
        <v>0.46</v>
      </c>
      <c r="M7" s="92"/>
    </row>
    <row r="8" spans="1:13" x14ac:dyDescent="0.3">
      <c r="A8" s="56">
        <v>2019</v>
      </c>
      <c r="B8" s="56">
        <v>1.43</v>
      </c>
      <c r="D8" s="56">
        <v>2019</v>
      </c>
      <c r="E8" s="67">
        <v>1.4859941856211281</v>
      </c>
      <c r="G8" s="96">
        <f t="shared" si="0"/>
        <v>2019</v>
      </c>
      <c r="H8" s="92">
        <v>1.1114926980837483</v>
      </c>
      <c r="I8" s="92">
        <v>0.93</v>
      </c>
      <c r="J8" s="92">
        <v>1.2903498409408911</v>
      </c>
      <c r="K8" s="92">
        <v>0.47</v>
      </c>
      <c r="M8" s="92"/>
    </row>
    <row r="9" spans="1:13" x14ac:dyDescent="0.3">
      <c r="A9" s="56">
        <v>2020</v>
      </c>
      <c r="B9" s="56">
        <v>1.46</v>
      </c>
      <c r="D9" s="56">
        <v>2020</v>
      </c>
      <c r="E9" s="67">
        <v>1.5366745233663841</v>
      </c>
      <c r="G9" s="96">
        <f t="shared" si="0"/>
        <v>2020</v>
      </c>
      <c r="H9" s="92">
        <v>0.86873879619666261</v>
      </c>
      <c r="I9" s="92">
        <v>0.95</v>
      </c>
      <c r="J9" s="92">
        <v>1.3943700254325431</v>
      </c>
      <c r="K9" s="92">
        <v>0.48</v>
      </c>
      <c r="M9" s="97"/>
    </row>
    <row r="10" spans="1:13" x14ac:dyDescent="0.3">
      <c r="A10" s="56">
        <v>2021</v>
      </c>
      <c r="B10" s="56">
        <v>1.48</v>
      </c>
      <c r="D10" s="56">
        <v>2021</v>
      </c>
      <c r="E10" s="67">
        <v>1.588538183642386</v>
      </c>
      <c r="G10" s="96">
        <f t="shared" si="0"/>
        <v>2021</v>
      </c>
      <c r="H10" s="92">
        <v>1.017798818421062</v>
      </c>
      <c r="I10" s="92">
        <v>0.97</v>
      </c>
      <c r="J10" s="92">
        <v>1.472184200480863</v>
      </c>
      <c r="K10" s="92">
        <v>0.49</v>
      </c>
      <c r="M10" s="97"/>
    </row>
    <row r="11" spans="1:13" x14ac:dyDescent="0.3">
      <c r="A11" s="56">
        <v>2022</v>
      </c>
      <c r="B11" s="56">
        <v>1.51</v>
      </c>
      <c r="D11" s="56">
        <v>2022</v>
      </c>
      <c r="E11" s="67">
        <v>1.6449193801195769</v>
      </c>
      <c r="G11" s="96">
        <f t="shared" si="0"/>
        <v>2022</v>
      </c>
      <c r="H11" s="92">
        <v>1.0365440154863288</v>
      </c>
      <c r="I11" s="92">
        <v>0.99</v>
      </c>
      <c r="J11" s="92">
        <v>1.5551333842570925</v>
      </c>
      <c r="K11" s="92">
        <v>0.5</v>
      </c>
      <c r="M11" s="97"/>
    </row>
    <row r="12" spans="1:13" x14ac:dyDescent="0.3">
      <c r="A12" s="56">
        <v>2023</v>
      </c>
      <c r="B12" s="56">
        <v>1.54</v>
      </c>
      <c r="D12" s="56">
        <v>2023</v>
      </c>
      <c r="E12" s="67">
        <v>1.6966065911552806</v>
      </c>
      <c r="G12" s="96">
        <f t="shared" si="0"/>
        <v>2023</v>
      </c>
      <c r="H12" s="92">
        <v>1.0490554009550228</v>
      </c>
      <c r="I12" s="92">
        <v>1</v>
      </c>
      <c r="J12" s="92">
        <v>1.6321909757058537</v>
      </c>
      <c r="K12" s="92">
        <v>0.51</v>
      </c>
      <c r="M12" s="97"/>
    </row>
    <row r="13" spans="1:13" x14ac:dyDescent="0.3">
      <c r="A13" s="56">
        <v>2024</v>
      </c>
      <c r="B13" s="56">
        <v>1.58</v>
      </c>
      <c r="D13" s="56">
        <v>2024</v>
      </c>
      <c r="E13" s="67">
        <v>1.7562550905099399</v>
      </c>
      <c r="G13" s="96">
        <f t="shared" si="0"/>
        <v>2024</v>
      </c>
      <c r="H13" s="92">
        <v>1.0679336387898903</v>
      </c>
      <c r="I13" s="92">
        <v>1.03</v>
      </c>
      <c r="J13" s="92">
        <v>1.7089644831752726</v>
      </c>
      <c r="K13" s="92">
        <v>0.52</v>
      </c>
      <c r="M13" s="97"/>
    </row>
    <row r="14" spans="1:13" x14ac:dyDescent="0.3">
      <c r="A14" s="56">
        <v>2025</v>
      </c>
      <c r="B14" s="56">
        <v>1.61</v>
      </c>
      <c r="D14" s="56">
        <v>2025</v>
      </c>
      <c r="E14" s="67">
        <v>1.7761765957285269</v>
      </c>
      <c r="G14" s="96">
        <f t="shared" si="0"/>
        <v>2025</v>
      </c>
      <c r="H14" s="92">
        <v>1.0740887149740765</v>
      </c>
      <c r="I14" s="92">
        <v>1.05</v>
      </c>
      <c r="J14" s="92">
        <v>1.7866959902006547</v>
      </c>
      <c r="K14" s="92">
        <v>0.53</v>
      </c>
      <c r="M14" s="97"/>
    </row>
    <row r="15" spans="1:13" x14ac:dyDescent="0.3">
      <c r="A15" s="56">
        <v>2026</v>
      </c>
      <c r="B15" s="56">
        <v>1.64</v>
      </c>
      <c r="D15" s="56">
        <v>2026</v>
      </c>
      <c r="E15" s="67">
        <v>1.8034707023504237</v>
      </c>
      <c r="G15" s="96">
        <f t="shared" si="0"/>
        <v>2026</v>
      </c>
      <c r="H15" s="92">
        <v>1.0873410639808847</v>
      </c>
      <c r="I15" s="92">
        <v>1.07</v>
      </c>
      <c r="J15" s="92">
        <v>1.8142004847119944</v>
      </c>
      <c r="K15" s="92">
        <v>0.54</v>
      </c>
      <c r="M15" s="97"/>
    </row>
    <row r="16" spans="1:13" x14ac:dyDescent="0.3">
      <c r="A16" s="56">
        <v>2027</v>
      </c>
      <c r="B16" s="56">
        <v>1.67</v>
      </c>
      <c r="D16" s="56">
        <v>2027</v>
      </c>
      <c r="E16" s="67">
        <v>1.8250856215691011</v>
      </c>
      <c r="G16" s="96">
        <f t="shared" si="0"/>
        <v>2027</v>
      </c>
      <c r="H16" s="92">
        <v>1.094633390432171</v>
      </c>
      <c r="I16" s="92">
        <v>1.0900000000000001</v>
      </c>
      <c r="J16" s="92">
        <v>1.836029999577903</v>
      </c>
      <c r="K16" s="92">
        <v>0.55000000000000004</v>
      </c>
      <c r="M16" s="97"/>
    </row>
    <row r="17" spans="1:13" x14ac:dyDescent="0.3">
      <c r="A17" s="56">
        <v>2028</v>
      </c>
      <c r="B17" s="56">
        <v>1.71</v>
      </c>
      <c r="D17" s="56">
        <v>2028</v>
      </c>
      <c r="E17" s="67">
        <v>1.8493857466419479</v>
      </c>
      <c r="G17" s="96">
        <f t="shared" si="0"/>
        <v>2028</v>
      </c>
      <c r="H17" s="92">
        <v>1.1043244708822788</v>
      </c>
      <c r="I17" s="92">
        <v>1.1100000000000001</v>
      </c>
      <c r="J17" s="92">
        <v>1.8605490122109261</v>
      </c>
      <c r="K17" s="92">
        <v>0.56000000000000005</v>
      </c>
      <c r="M17" s="97"/>
    </row>
    <row r="18" spans="1:13" x14ac:dyDescent="0.3">
      <c r="A18" s="56">
        <v>2029</v>
      </c>
      <c r="B18" s="56">
        <v>1.74</v>
      </c>
      <c r="D18" s="56">
        <v>2029</v>
      </c>
      <c r="E18" s="67">
        <v>1.8673201152948016</v>
      </c>
      <c r="G18" s="96">
        <f t="shared" si="0"/>
        <v>2029</v>
      </c>
      <c r="H18" s="92">
        <v>1.1073576140199393</v>
      </c>
      <c r="I18" s="92">
        <v>1.1299999999999999</v>
      </c>
      <c r="J18" s="92">
        <v>1.8787066461751594</v>
      </c>
      <c r="K18" s="92">
        <v>0.57999999999999996</v>
      </c>
      <c r="M18" s="97"/>
    </row>
    <row r="19" spans="1:13" x14ac:dyDescent="0.3">
      <c r="A19" s="56">
        <v>2030</v>
      </c>
      <c r="B19" s="56">
        <v>1.77</v>
      </c>
      <c r="D19" s="56">
        <v>2030</v>
      </c>
      <c r="E19" s="67">
        <v>1.8770433565835465</v>
      </c>
      <c r="G19" s="96">
        <f t="shared" si="0"/>
        <v>2030</v>
      </c>
      <c r="H19" s="92">
        <v>1.1018816052831866</v>
      </c>
      <c r="I19" s="92">
        <v>1.1499999999999999</v>
      </c>
      <c r="J19" s="92">
        <v>1.8886576180815109</v>
      </c>
      <c r="K19" s="92">
        <v>0.59</v>
      </c>
      <c r="M19" s="97"/>
    </row>
    <row r="20" spans="1:13" x14ac:dyDescent="0.3">
      <c r="A20" s="56">
        <v>2031</v>
      </c>
      <c r="B20" s="56">
        <v>1.81</v>
      </c>
      <c r="D20" s="56">
        <v>2031</v>
      </c>
      <c r="E20" s="80">
        <v>1.8928920594094516</v>
      </c>
      <c r="G20" s="96">
        <f t="shared" si="0"/>
        <v>2031</v>
      </c>
      <c r="H20" s="92">
        <v>1.1022270730830848</v>
      </c>
      <c r="I20" s="92">
        <v>1.18</v>
      </c>
      <c r="J20" s="92">
        <v>1.9047386061373761</v>
      </c>
      <c r="K20" s="92">
        <v>0.6</v>
      </c>
      <c r="M20" s="97"/>
    </row>
    <row r="21" spans="1:13" x14ac:dyDescent="0.3">
      <c r="A21" s="56">
        <v>2032</v>
      </c>
      <c r="B21" s="56">
        <v>1.85</v>
      </c>
      <c r="D21" s="56">
        <v>2032</v>
      </c>
      <c r="E21" s="80">
        <v>1.9130743320897363</v>
      </c>
      <c r="G21" s="96">
        <f t="shared" si="0"/>
        <v>2032</v>
      </c>
      <c r="H21" s="92">
        <v>1.1065960460368423</v>
      </c>
      <c r="I21" s="92">
        <v>1.2</v>
      </c>
      <c r="J21" s="92">
        <v>1.9251578097522193</v>
      </c>
      <c r="K21" s="92">
        <v>0.61</v>
      </c>
      <c r="M21" s="97"/>
    </row>
    <row r="22" spans="1:13" x14ac:dyDescent="0.3">
      <c r="A22" s="56">
        <v>2033</v>
      </c>
      <c r="B22" s="56">
        <v>1.88</v>
      </c>
      <c r="D22" s="56">
        <v>2033</v>
      </c>
      <c r="E22" s="80">
        <v>1.9217364309617389</v>
      </c>
      <c r="G22" s="96">
        <f t="shared" si="0"/>
        <v>2033</v>
      </c>
      <c r="H22" s="92">
        <v>1.0991285791877869</v>
      </c>
      <c r="I22" s="92">
        <v>1.23</v>
      </c>
      <c r="J22" s="92">
        <v>1.9340615781774719</v>
      </c>
      <c r="K22" s="92">
        <v>0.62</v>
      </c>
      <c r="M22" s="97"/>
    </row>
    <row r="23" spans="1:13" x14ac:dyDescent="0.3">
      <c r="A23" s="56">
        <v>2034</v>
      </c>
      <c r="B23" s="56">
        <v>1.92</v>
      </c>
      <c r="D23" s="56">
        <v>2034</v>
      </c>
      <c r="E23" s="80">
        <v>1.9385798019628484</v>
      </c>
      <c r="G23" s="96">
        <f t="shared" si="0"/>
        <v>2034</v>
      </c>
      <c r="H23" s="92">
        <v>1.0995197931534171</v>
      </c>
      <c r="I23" s="92">
        <v>1.25</v>
      </c>
      <c r="J23" s="92">
        <v>1.9511514521228954</v>
      </c>
      <c r="K23" s="92">
        <v>0.64</v>
      </c>
      <c r="M23" s="97"/>
    </row>
    <row r="24" spans="1:13" x14ac:dyDescent="0.3">
      <c r="A24" s="56">
        <v>2035</v>
      </c>
      <c r="B24" s="80">
        <v>1.9583999999999999</v>
      </c>
      <c r="D24" s="56">
        <v>2035</v>
      </c>
      <c r="E24" s="80">
        <v>1.9718410881779533</v>
      </c>
      <c r="G24" s="96">
        <f t="shared" si="0"/>
        <v>2035</v>
      </c>
      <c r="H24" s="92">
        <v>1.115999879192334</v>
      </c>
      <c r="I24" s="92">
        <v>1.27</v>
      </c>
      <c r="J24" s="92">
        <v>1.9846641713412021</v>
      </c>
      <c r="K24" s="92">
        <v>0.65</v>
      </c>
      <c r="M24" s="97"/>
    </row>
    <row r="25" spans="1:13" x14ac:dyDescent="0.3">
      <c r="A25" s="56">
        <v>2036</v>
      </c>
      <c r="B25" s="80">
        <v>1.9976</v>
      </c>
      <c r="D25" s="56">
        <v>2036</v>
      </c>
      <c r="E25" s="80">
        <v>1.9964370175973292</v>
      </c>
      <c r="G25" s="96">
        <f t="shared" si="0"/>
        <v>2036</v>
      </c>
      <c r="H25" s="92">
        <v>1.1234789844319977</v>
      </c>
      <c r="I25" s="92">
        <v>1.3</v>
      </c>
      <c r="J25" s="92">
        <v>2.0095165624238427</v>
      </c>
      <c r="K25" s="92">
        <v>0.67</v>
      </c>
      <c r="M25" s="97"/>
    </row>
    <row r="26" spans="1:13" x14ac:dyDescent="0.3">
      <c r="A26" s="96">
        <v>2037</v>
      </c>
      <c r="B26" s="80">
        <v>2.0375000000000001</v>
      </c>
      <c r="D26" s="96">
        <v>2037</v>
      </c>
      <c r="E26" s="80">
        <v>2.0210059344748625</v>
      </c>
      <c r="G26" s="96">
        <f t="shared" si="0"/>
        <v>2037</v>
      </c>
      <c r="H26" s="92">
        <v>1.1305887406462238</v>
      </c>
      <c r="I26" s="92">
        <v>1.32</v>
      </c>
      <c r="J26" s="92">
        <v>2.0343470701979061</v>
      </c>
      <c r="K26" s="92">
        <v>0.68</v>
      </c>
      <c r="M26" s="97"/>
    </row>
    <row r="27" spans="1:13" x14ac:dyDescent="0.3">
      <c r="A27" s="96">
        <v>2038</v>
      </c>
      <c r="B27" s="80">
        <v>2.0782500000000002</v>
      </c>
      <c r="D27" s="96">
        <v>2038</v>
      </c>
      <c r="E27" s="80">
        <v>2.0344113697316453</v>
      </c>
      <c r="G27" s="96">
        <f t="shared" si="0"/>
        <v>2038</v>
      </c>
      <c r="H27" s="92">
        <v>1.126185832026434</v>
      </c>
      <c r="I27" s="92">
        <v>1.35</v>
      </c>
      <c r="J27" s="92">
        <v>2.0480193281691497</v>
      </c>
      <c r="K27" s="92">
        <v>0.69</v>
      </c>
      <c r="M27" s="97"/>
    </row>
    <row r="28" spans="1:13" x14ac:dyDescent="0.3">
      <c r="A28" s="96">
        <v>2039</v>
      </c>
      <c r="B28" s="80">
        <v>2.119815</v>
      </c>
      <c r="D28" s="96">
        <v>2039</v>
      </c>
      <c r="E28" s="80">
        <v>2.0611474274370174</v>
      </c>
      <c r="G28" s="96">
        <f t="shared" si="0"/>
        <v>2039</v>
      </c>
      <c r="H28" s="92">
        <v>1.1347573789777019</v>
      </c>
      <c r="I28" s="92">
        <v>1.38</v>
      </c>
      <c r="J28" s="92">
        <v>2.0750275450432722</v>
      </c>
      <c r="K28" s="92">
        <v>0.71</v>
      </c>
      <c r="M28" s="97"/>
    </row>
    <row r="29" spans="1:13" x14ac:dyDescent="0.3">
      <c r="A29" s="96">
        <v>2040</v>
      </c>
      <c r="B29" s="80">
        <v>2.1622113000000001</v>
      </c>
      <c r="D29" s="96">
        <v>2040</v>
      </c>
      <c r="E29" s="80">
        <v>2.0955537270435376</v>
      </c>
      <c r="G29" s="96">
        <f t="shared" si="0"/>
        <v>2040</v>
      </c>
      <c r="H29" s="92">
        <v>1.1506358776150356</v>
      </c>
      <c r="I29" s="92">
        <v>1.4</v>
      </c>
      <c r="J29" s="92">
        <v>2.1097114470019172</v>
      </c>
      <c r="K29" s="92">
        <v>0.72</v>
      </c>
      <c r="M29" s="97"/>
    </row>
    <row r="30" spans="1:13" x14ac:dyDescent="0.3">
      <c r="B30" s="67"/>
      <c r="E30" s="46"/>
      <c r="M30" s="97"/>
    </row>
    <row r="31" spans="1:13" x14ac:dyDescent="0.3">
      <c r="M31" s="97"/>
    </row>
    <row r="32" spans="1:13" x14ac:dyDescent="0.3">
      <c r="M32" s="9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workbookViewId="0">
      <selection activeCell="C6" sqref="C6:C25"/>
    </sheetView>
  </sheetViews>
  <sheetFormatPr defaultColWidth="9.109375" defaultRowHeight="14.4" x14ac:dyDescent="0.3"/>
  <cols>
    <col min="1" max="1" width="3.109375" style="56" customWidth="1"/>
    <col min="2" max="2" width="9.109375" style="56"/>
    <col min="3" max="5" width="12.6640625" style="56" customWidth="1"/>
    <col min="6" max="7" width="9.109375" style="56"/>
    <col min="8" max="8" width="14.6640625" style="56" customWidth="1"/>
    <col min="9" max="9" width="18.88671875" style="56" bestFit="1" customWidth="1"/>
    <col min="10" max="10" width="9.88671875" style="56" bestFit="1" customWidth="1"/>
    <col min="11" max="11" width="9.109375" style="56"/>
    <col min="12" max="12" width="14.6640625" style="56" customWidth="1"/>
    <col min="13" max="13" width="18.88671875" style="56" bestFit="1" customWidth="1"/>
    <col min="14" max="14" width="9.88671875" style="56" bestFit="1" customWidth="1"/>
    <col min="15" max="15" width="9.109375" style="56"/>
    <col min="16" max="16" width="14.6640625" style="56" customWidth="1"/>
    <col min="17" max="17" width="18.88671875" style="56" bestFit="1" customWidth="1"/>
    <col min="18" max="19" width="15.6640625" style="56" customWidth="1"/>
    <col min="20" max="16384" width="9.109375" style="56"/>
  </cols>
  <sheetData>
    <row r="1" spans="2:20" ht="15" x14ac:dyDescent="0.25">
      <c r="B1" s="21"/>
      <c r="G1" s="21"/>
      <c r="K1" s="21"/>
      <c r="O1" s="21"/>
    </row>
    <row r="2" spans="2:20" ht="15" x14ac:dyDescent="0.25">
      <c r="B2" s="21" t="s">
        <v>320</v>
      </c>
    </row>
    <row r="3" spans="2:20" ht="15" x14ac:dyDescent="0.25">
      <c r="H3" s="21" t="s">
        <v>325</v>
      </c>
      <c r="L3" s="21" t="s">
        <v>326</v>
      </c>
      <c r="P3" s="21" t="s">
        <v>327</v>
      </c>
    </row>
    <row r="4" spans="2:20" x14ac:dyDescent="0.3">
      <c r="C4" s="30" t="s">
        <v>307</v>
      </c>
      <c r="D4" s="30" t="s">
        <v>307</v>
      </c>
      <c r="E4" s="30" t="s">
        <v>307</v>
      </c>
      <c r="H4" s="30" t="s">
        <v>307</v>
      </c>
      <c r="I4" s="30" t="s">
        <v>307</v>
      </c>
      <c r="J4" s="30" t="s">
        <v>307</v>
      </c>
      <c r="L4" s="30" t="s">
        <v>307</v>
      </c>
      <c r="M4" s="30" t="s">
        <v>307</v>
      </c>
      <c r="N4" s="30" t="s">
        <v>307</v>
      </c>
      <c r="P4" s="30" t="s">
        <v>307</v>
      </c>
      <c r="Q4" s="30" t="s">
        <v>307</v>
      </c>
      <c r="R4" s="30" t="s">
        <v>307</v>
      </c>
    </row>
    <row r="5" spans="2:20" x14ac:dyDescent="0.3">
      <c r="C5" s="31" t="s">
        <v>308</v>
      </c>
      <c r="D5" s="31" t="s">
        <v>6</v>
      </c>
      <c r="E5" s="31" t="s">
        <v>7</v>
      </c>
      <c r="H5" s="31" t="s">
        <v>308</v>
      </c>
      <c r="I5" s="31" t="s">
        <v>6</v>
      </c>
      <c r="J5" s="31" t="s">
        <v>7</v>
      </c>
      <c r="L5" s="31" t="s">
        <v>308</v>
      </c>
      <c r="M5" s="31" t="s">
        <v>6</v>
      </c>
      <c r="N5" s="31" t="s">
        <v>7</v>
      </c>
      <c r="P5" s="31" t="s">
        <v>308</v>
      </c>
      <c r="Q5" s="31" t="s">
        <v>6</v>
      </c>
      <c r="R5" s="31" t="s">
        <v>7</v>
      </c>
    </row>
    <row r="6" spans="2:20" x14ac:dyDescent="0.3">
      <c r="B6" s="56">
        <v>2018</v>
      </c>
      <c r="C6" s="59">
        <f t="shared" ref="C6:C24" si="0">+H6+L6+P6</f>
        <v>277190.168366</v>
      </c>
      <c r="D6" s="59">
        <f t="shared" ref="D6:D24" si="1">+I6+M6+Q6</f>
        <v>130950.59931400001</v>
      </c>
      <c r="E6" s="59">
        <f t="shared" ref="E6:E24" si="2">+J6+N6+R6</f>
        <v>146239.569051</v>
      </c>
      <c r="F6" s="10"/>
      <c r="G6" s="56">
        <f>+B6</f>
        <v>2018</v>
      </c>
      <c r="H6" s="59">
        <v>94016.053446000005</v>
      </c>
      <c r="I6" s="59">
        <v>44199.917393000003</v>
      </c>
      <c r="J6" s="59">
        <v>49816.136052000002</v>
      </c>
      <c r="K6" s="56">
        <f>+B6</f>
        <v>2018</v>
      </c>
      <c r="L6" s="59">
        <v>92457.062951</v>
      </c>
      <c r="M6" s="59">
        <v>43218.161462999997</v>
      </c>
      <c r="N6" s="59">
        <v>49238.901488000003</v>
      </c>
      <c r="O6" s="56">
        <f>+B6</f>
        <v>2018</v>
      </c>
      <c r="P6" s="59">
        <v>90717.051968999993</v>
      </c>
      <c r="Q6" s="59">
        <v>43532.520457999999</v>
      </c>
      <c r="R6" s="59">
        <v>47184.531511000001</v>
      </c>
      <c r="S6" s="75"/>
      <c r="T6" s="10"/>
    </row>
    <row r="7" spans="2:20" x14ac:dyDescent="0.3">
      <c r="B7" s="56">
        <f>+B6+1</f>
        <v>2019</v>
      </c>
      <c r="C7" s="59">
        <f t="shared" si="0"/>
        <v>277190.12340299995</v>
      </c>
      <c r="D7" s="59">
        <f t="shared" si="1"/>
        <v>130888.32910799999</v>
      </c>
      <c r="E7" s="59">
        <f t="shared" si="2"/>
        <v>146301.79429400002</v>
      </c>
      <c r="F7" s="10"/>
      <c r="G7" s="56">
        <f t="shared" ref="G7:G25" si="3">+B7</f>
        <v>2019</v>
      </c>
      <c r="H7" s="59">
        <v>94016.052127999996</v>
      </c>
      <c r="I7" s="59">
        <v>44171.848243</v>
      </c>
      <c r="J7" s="59">
        <v>49844.203885000003</v>
      </c>
      <c r="K7" s="56">
        <f t="shared" ref="K7:K25" si="4">+B7</f>
        <v>2019</v>
      </c>
      <c r="L7" s="59">
        <v>92457.033064999996</v>
      </c>
      <c r="M7" s="59">
        <v>43185.316788999997</v>
      </c>
      <c r="N7" s="59">
        <v>49271.716274999999</v>
      </c>
      <c r="O7" s="56">
        <f t="shared" ref="O7:O25" si="5">+B7</f>
        <v>2019</v>
      </c>
      <c r="P7" s="59">
        <v>90717.038209999999</v>
      </c>
      <c r="Q7" s="59">
        <v>43531.164076000001</v>
      </c>
      <c r="R7" s="59">
        <v>47185.874133999998</v>
      </c>
      <c r="S7" s="75"/>
      <c r="T7" s="10"/>
    </row>
    <row r="8" spans="2:20" x14ac:dyDescent="0.3">
      <c r="B8" s="96">
        <f t="shared" ref="B8:B25" si="6">+B7+1</f>
        <v>2020</v>
      </c>
      <c r="C8" s="59">
        <f t="shared" si="0"/>
        <v>277190.14977999998</v>
      </c>
      <c r="D8" s="59">
        <f t="shared" si="1"/>
        <v>131535.290545</v>
      </c>
      <c r="E8" s="59">
        <f t="shared" si="2"/>
        <v>145654.85923200002</v>
      </c>
      <c r="F8" s="10"/>
      <c r="G8" s="56">
        <f t="shared" si="3"/>
        <v>2020</v>
      </c>
      <c r="H8" s="59">
        <v>94016.052358000001</v>
      </c>
      <c r="I8" s="59">
        <v>44391.297328000001</v>
      </c>
      <c r="J8" s="59">
        <v>49624.755029</v>
      </c>
      <c r="K8" s="56">
        <f t="shared" si="4"/>
        <v>2020</v>
      </c>
      <c r="L8" s="59">
        <v>92457.051712999993</v>
      </c>
      <c r="M8" s="59">
        <v>43418.551036999997</v>
      </c>
      <c r="N8" s="59">
        <v>49038.500675000003</v>
      </c>
      <c r="O8" s="56">
        <f t="shared" si="5"/>
        <v>2020</v>
      </c>
      <c r="P8" s="59">
        <v>90717.045708999998</v>
      </c>
      <c r="Q8" s="59">
        <v>43725.442179999998</v>
      </c>
      <c r="R8" s="59">
        <v>46991.603528</v>
      </c>
      <c r="S8" s="75"/>
      <c r="T8" s="10"/>
    </row>
    <row r="9" spans="2:20" x14ac:dyDescent="0.3">
      <c r="B9" s="96">
        <f t="shared" si="6"/>
        <v>2021</v>
      </c>
      <c r="C9" s="59">
        <f t="shared" si="0"/>
        <v>277190.14137500001</v>
      </c>
      <c r="D9" s="59">
        <f t="shared" si="1"/>
        <v>132171.32721799999</v>
      </c>
      <c r="E9" s="59">
        <f t="shared" si="2"/>
        <v>145018.81415399999</v>
      </c>
      <c r="F9" s="10"/>
      <c r="G9" s="56">
        <f t="shared" si="3"/>
        <v>2021</v>
      </c>
      <c r="H9" s="59">
        <v>94016.044410000002</v>
      </c>
      <c r="I9" s="59">
        <v>44620.928445999998</v>
      </c>
      <c r="J9" s="59">
        <v>49395.115962999997</v>
      </c>
      <c r="K9" s="56">
        <f t="shared" si="4"/>
        <v>2021</v>
      </c>
      <c r="L9" s="59">
        <v>92457.054690999998</v>
      </c>
      <c r="M9" s="59">
        <v>43645.849134999997</v>
      </c>
      <c r="N9" s="59">
        <v>48811.205555</v>
      </c>
      <c r="O9" s="56">
        <f t="shared" si="5"/>
        <v>2021</v>
      </c>
      <c r="P9" s="59">
        <v>90717.042274000007</v>
      </c>
      <c r="Q9" s="59">
        <v>43904.549636999996</v>
      </c>
      <c r="R9" s="59">
        <v>46812.492636000003</v>
      </c>
      <c r="S9" s="75"/>
      <c r="T9" s="10"/>
    </row>
    <row r="10" spans="2:20" x14ac:dyDescent="0.3">
      <c r="B10" s="96">
        <f t="shared" si="6"/>
        <v>2022</v>
      </c>
      <c r="C10" s="59">
        <f t="shared" si="0"/>
        <v>277190.18986899999</v>
      </c>
      <c r="D10" s="59">
        <f t="shared" si="1"/>
        <v>131278.17080700002</v>
      </c>
      <c r="E10" s="59">
        <f t="shared" si="2"/>
        <v>145912.01906200001</v>
      </c>
      <c r="F10" s="10"/>
      <c r="G10" s="56">
        <f t="shared" si="3"/>
        <v>2022</v>
      </c>
      <c r="H10" s="59">
        <v>94016.068794999999</v>
      </c>
      <c r="I10" s="59">
        <v>44308.883496000002</v>
      </c>
      <c r="J10" s="59">
        <v>49707.185298999997</v>
      </c>
      <c r="K10" s="56">
        <f t="shared" si="4"/>
        <v>2022</v>
      </c>
      <c r="L10" s="59">
        <v>92457.068224999995</v>
      </c>
      <c r="M10" s="59">
        <v>43337.787100000001</v>
      </c>
      <c r="N10" s="59">
        <v>49119.281125000001</v>
      </c>
      <c r="O10" s="56">
        <f t="shared" si="5"/>
        <v>2022</v>
      </c>
      <c r="P10" s="59">
        <v>90717.052849</v>
      </c>
      <c r="Q10" s="59">
        <v>43631.500210999999</v>
      </c>
      <c r="R10" s="59">
        <v>47085.552638000001</v>
      </c>
      <c r="S10" s="75"/>
      <c r="T10" s="10"/>
    </row>
    <row r="11" spans="2:20" x14ac:dyDescent="0.3">
      <c r="B11" s="96">
        <f t="shared" si="6"/>
        <v>2023</v>
      </c>
      <c r="C11" s="59">
        <f t="shared" si="0"/>
        <v>277190.185222</v>
      </c>
      <c r="D11" s="59">
        <f t="shared" si="1"/>
        <v>130802.140399</v>
      </c>
      <c r="E11" s="59">
        <f t="shared" si="2"/>
        <v>146388.04482100002</v>
      </c>
      <c r="F11" s="10"/>
      <c r="G11" s="56">
        <f t="shared" si="3"/>
        <v>2023</v>
      </c>
      <c r="H11" s="59">
        <v>94016.061780000004</v>
      </c>
      <c r="I11" s="59">
        <v>44142.723942999997</v>
      </c>
      <c r="J11" s="59">
        <v>49873.337836999999</v>
      </c>
      <c r="K11" s="56">
        <f t="shared" si="4"/>
        <v>2023</v>
      </c>
      <c r="L11" s="59">
        <v>92457.061495999995</v>
      </c>
      <c r="M11" s="59">
        <v>43189.689337999996</v>
      </c>
      <c r="N11" s="59">
        <v>49267.372156999998</v>
      </c>
      <c r="O11" s="56">
        <f t="shared" si="5"/>
        <v>2023</v>
      </c>
      <c r="P11" s="59">
        <v>90717.061946000002</v>
      </c>
      <c r="Q11" s="59">
        <v>43469.727118000003</v>
      </c>
      <c r="R11" s="59">
        <v>47247.334826999999</v>
      </c>
      <c r="S11" s="75"/>
      <c r="T11" s="10"/>
    </row>
    <row r="12" spans="2:20" x14ac:dyDescent="0.3">
      <c r="B12" s="96">
        <f t="shared" si="6"/>
        <v>2024</v>
      </c>
      <c r="C12" s="59">
        <f t="shared" si="0"/>
        <v>277190.19122399995</v>
      </c>
      <c r="D12" s="59">
        <f t="shared" si="1"/>
        <v>131238.334932</v>
      </c>
      <c r="E12" s="59">
        <f t="shared" si="2"/>
        <v>145951.856291</v>
      </c>
      <c r="F12" s="10"/>
      <c r="G12" s="56">
        <f t="shared" si="3"/>
        <v>2024</v>
      </c>
      <c r="H12" s="59">
        <v>94016.058239000005</v>
      </c>
      <c r="I12" s="59">
        <v>44288.829724000003</v>
      </c>
      <c r="J12" s="59">
        <v>49727.228515000003</v>
      </c>
      <c r="K12" s="56">
        <f t="shared" si="4"/>
        <v>2024</v>
      </c>
      <c r="L12" s="59">
        <v>92457.071956999993</v>
      </c>
      <c r="M12" s="59">
        <v>43310.821996999999</v>
      </c>
      <c r="N12" s="59">
        <v>49146.249959000001</v>
      </c>
      <c r="O12" s="56">
        <f t="shared" si="5"/>
        <v>2024</v>
      </c>
      <c r="P12" s="59">
        <v>90717.061027999996</v>
      </c>
      <c r="Q12" s="59">
        <v>43638.683211000003</v>
      </c>
      <c r="R12" s="59">
        <v>47078.377817000001</v>
      </c>
      <c r="S12" s="75"/>
      <c r="T12" s="10"/>
    </row>
    <row r="13" spans="2:20" x14ac:dyDescent="0.3">
      <c r="B13" s="96">
        <f t="shared" si="6"/>
        <v>2025</v>
      </c>
      <c r="C13" s="59">
        <f t="shared" si="0"/>
        <v>277190.17136699997</v>
      </c>
      <c r="D13" s="59">
        <f t="shared" si="1"/>
        <v>131058.44482599999</v>
      </c>
      <c r="E13" s="59">
        <f t="shared" si="2"/>
        <v>146131.726539</v>
      </c>
      <c r="F13" s="10"/>
      <c r="G13" s="56">
        <f t="shared" si="3"/>
        <v>2025</v>
      </c>
      <c r="H13" s="59">
        <v>94016.062202000001</v>
      </c>
      <c r="I13" s="59">
        <v>44227.376947999997</v>
      </c>
      <c r="J13" s="59">
        <v>49788.685254000004</v>
      </c>
      <c r="K13" s="56">
        <f t="shared" si="4"/>
        <v>2025</v>
      </c>
      <c r="L13" s="59">
        <v>92457.064255000005</v>
      </c>
      <c r="M13" s="59">
        <v>43261.204221</v>
      </c>
      <c r="N13" s="59">
        <v>49195.860032999997</v>
      </c>
      <c r="O13" s="56">
        <f t="shared" si="5"/>
        <v>2025</v>
      </c>
      <c r="P13" s="59">
        <v>90717.044909999997</v>
      </c>
      <c r="Q13" s="59">
        <v>43569.863657000002</v>
      </c>
      <c r="R13" s="59">
        <v>47147.181252000002</v>
      </c>
      <c r="S13" s="75"/>
      <c r="T13" s="10"/>
    </row>
    <row r="14" spans="2:20" x14ac:dyDescent="0.3">
      <c r="B14" s="96">
        <f t="shared" si="6"/>
        <v>2026</v>
      </c>
      <c r="C14" s="59">
        <f t="shared" si="0"/>
        <v>277190.23987799999</v>
      </c>
      <c r="D14" s="59">
        <f t="shared" si="1"/>
        <v>130866.28249899999</v>
      </c>
      <c r="E14" s="59">
        <f t="shared" si="2"/>
        <v>146323.95737700001</v>
      </c>
      <c r="F14" s="10"/>
      <c r="G14" s="56">
        <f t="shared" si="3"/>
        <v>2026</v>
      </c>
      <c r="H14" s="59">
        <v>94016.078821000003</v>
      </c>
      <c r="I14" s="59">
        <v>44178.355954999999</v>
      </c>
      <c r="J14" s="59">
        <v>49837.722865000003</v>
      </c>
      <c r="K14" s="56">
        <f t="shared" si="4"/>
        <v>2026</v>
      </c>
      <c r="L14" s="59">
        <v>92457.090131000004</v>
      </c>
      <c r="M14" s="59">
        <v>43207.464349000002</v>
      </c>
      <c r="N14" s="59">
        <v>49249.625781000002</v>
      </c>
      <c r="O14" s="56">
        <f t="shared" si="5"/>
        <v>2026</v>
      </c>
      <c r="P14" s="59">
        <v>90717.070926</v>
      </c>
      <c r="Q14" s="59">
        <v>43480.462195</v>
      </c>
      <c r="R14" s="59">
        <v>47236.608731</v>
      </c>
      <c r="S14" s="75"/>
      <c r="T14" s="10"/>
    </row>
    <row r="15" spans="2:20" x14ac:dyDescent="0.3">
      <c r="B15" s="96">
        <f t="shared" si="6"/>
        <v>2027</v>
      </c>
      <c r="C15" s="59">
        <f t="shared" si="0"/>
        <v>277190.256979</v>
      </c>
      <c r="D15" s="59">
        <f t="shared" si="1"/>
        <v>131096.88316</v>
      </c>
      <c r="E15" s="59">
        <f t="shared" si="2"/>
        <v>146093.37381699999</v>
      </c>
      <c r="F15" s="10"/>
      <c r="G15" s="56">
        <f t="shared" si="3"/>
        <v>2027</v>
      </c>
      <c r="H15" s="59">
        <v>94016.091681999998</v>
      </c>
      <c r="I15" s="59">
        <v>44262.792923000001</v>
      </c>
      <c r="J15" s="59">
        <v>49753.298757999997</v>
      </c>
      <c r="K15" s="56">
        <f t="shared" si="4"/>
        <v>2027</v>
      </c>
      <c r="L15" s="59">
        <v>92457.087450999999</v>
      </c>
      <c r="M15" s="59">
        <v>43295.953598</v>
      </c>
      <c r="N15" s="59">
        <v>49161.133851999999</v>
      </c>
      <c r="O15" s="56">
        <f t="shared" si="5"/>
        <v>2027</v>
      </c>
      <c r="P15" s="59">
        <v>90717.077846</v>
      </c>
      <c r="Q15" s="59">
        <v>43538.136638999997</v>
      </c>
      <c r="R15" s="59">
        <v>47178.941207000003</v>
      </c>
      <c r="S15" s="75"/>
      <c r="T15" s="10"/>
    </row>
    <row r="16" spans="2:20" x14ac:dyDescent="0.3">
      <c r="B16" s="96">
        <f t="shared" si="6"/>
        <v>2028</v>
      </c>
      <c r="C16" s="59">
        <f t="shared" si="0"/>
        <v>277190.19668599998</v>
      </c>
      <c r="D16" s="59">
        <f t="shared" si="1"/>
        <v>131055.45663300001</v>
      </c>
      <c r="E16" s="59">
        <f t="shared" si="2"/>
        <v>146134.740051</v>
      </c>
      <c r="F16" s="10"/>
      <c r="G16" s="56">
        <f t="shared" si="3"/>
        <v>2028</v>
      </c>
      <c r="H16" s="59">
        <v>94016.071110000004</v>
      </c>
      <c r="I16" s="59">
        <v>44240.257521</v>
      </c>
      <c r="J16" s="59">
        <v>49775.813587999997</v>
      </c>
      <c r="K16" s="56">
        <f t="shared" si="4"/>
        <v>2028</v>
      </c>
      <c r="L16" s="59">
        <v>92457.057637000005</v>
      </c>
      <c r="M16" s="59">
        <v>43271.233968</v>
      </c>
      <c r="N16" s="59">
        <v>49185.823668999998</v>
      </c>
      <c r="O16" s="56">
        <f t="shared" si="5"/>
        <v>2028</v>
      </c>
      <c r="P16" s="59">
        <v>90717.067939</v>
      </c>
      <c r="Q16" s="59">
        <v>43543.965144000002</v>
      </c>
      <c r="R16" s="59">
        <v>47173.102793999999</v>
      </c>
      <c r="S16" s="75"/>
      <c r="T16" s="10"/>
    </row>
    <row r="17" spans="2:20" x14ac:dyDescent="0.3">
      <c r="B17" s="96">
        <f t="shared" si="6"/>
        <v>2029</v>
      </c>
      <c r="C17" s="59">
        <f t="shared" si="0"/>
        <v>277190.13531599997</v>
      </c>
      <c r="D17" s="59">
        <f t="shared" si="1"/>
        <v>130856.073112</v>
      </c>
      <c r="E17" s="59">
        <f t="shared" si="2"/>
        <v>146334.06220099999</v>
      </c>
      <c r="F17" s="10"/>
      <c r="G17" s="56">
        <f t="shared" si="3"/>
        <v>2029</v>
      </c>
      <c r="H17" s="59">
        <v>94016.045908999993</v>
      </c>
      <c r="I17" s="59">
        <v>44156.398013999999</v>
      </c>
      <c r="J17" s="59">
        <v>49859.647894000002</v>
      </c>
      <c r="K17" s="56">
        <f t="shared" si="4"/>
        <v>2029</v>
      </c>
      <c r="L17" s="59">
        <v>92457.054992000005</v>
      </c>
      <c r="M17" s="59">
        <v>43190.074419999997</v>
      </c>
      <c r="N17" s="59">
        <v>49266.980571</v>
      </c>
      <c r="O17" s="56">
        <f t="shared" si="5"/>
        <v>2029</v>
      </c>
      <c r="P17" s="59">
        <v>90717.034415000002</v>
      </c>
      <c r="Q17" s="59">
        <v>43509.600678000003</v>
      </c>
      <c r="R17" s="59">
        <v>47207.433735999999</v>
      </c>
      <c r="S17" s="75"/>
      <c r="T17" s="10"/>
    </row>
    <row r="18" spans="2:20" x14ac:dyDescent="0.3">
      <c r="B18" s="96">
        <f t="shared" si="6"/>
        <v>2030</v>
      </c>
      <c r="C18" s="59">
        <f t="shared" si="0"/>
        <v>277190.154339</v>
      </c>
      <c r="D18" s="59">
        <f t="shared" si="1"/>
        <v>130890.69215</v>
      </c>
      <c r="E18" s="59">
        <f t="shared" si="2"/>
        <v>146299.462188</v>
      </c>
      <c r="F18" s="10"/>
      <c r="G18" s="56">
        <f t="shared" si="3"/>
        <v>2030</v>
      </c>
      <c r="H18" s="59">
        <v>94016.051672999994</v>
      </c>
      <c r="I18" s="59">
        <v>44177.831794999998</v>
      </c>
      <c r="J18" s="59">
        <v>49838.219878000004</v>
      </c>
      <c r="K18" s="56">
        <f t="shared" si="4"/>
        <v>2030</v>
      </c>
      <c r="L18" s="59">
        <v>92457.059445000006</v>
      </c>
      <c r="M18" s="59">
        <v>43206.868012999999</v>
      </c>
      <c r="N18" s="59">
        <v>49250.191430999999</v>
      </c>
      <c r="O18" s="56">
        <f t="shared" si="5"/>
        <v>2030</v>
      </c>
      <c r="P18" s="59">
        <v>90717.043221</v>
      </c>
      <c r="Q18" s="59">
        <v>43505.992341999998</v>
      </c>
      <c r="R18" s="59">
        <v>47211.050879000002</v>
      </c>
      <c r="S18" s="75"/>
      <c r="T18" s="10"/>
    </row>
    <row r="19" spans="2:20" x14ac:dyDescent="0.3">
      <c r="B19" s="96">
        <f t="shared" si="6"/>
        <v>2031</v>
      </c>
      <c r="C19" s="59">
        <f t="shared" si="0"/>
        <v>277190.14943400002</v>
      </c>
      <c r="D19" s="59">
        <f t="shared" si="1"/>
        <v>130723.09741399999</v>
      </c>
      <c r="E19" s="59">
        <f t="shared" si="2"/>
        <v>146467.05201800002</v>
      </c>
      <c r="F19" s="10"/>
      <c r="G19" s="56">
        <f t="shared" si="3"/>
        <v>2031</v>
      </c>
      <c r="H19" s="59">
        <v>94016.051269999996</v>
      </c>
      <c r="I19" s="59">
        <v>44117.833635000003</v>
      </c>
      <c r="J19" s="59">
        <v>49898.217634000001</v>
      </c>
      <c r="K19" s="56">
        <f t="shared" si="4"/>
        <v>2031</v>
      </c>
      <c r="L19" s="59">
        <v>92457.053012000004</v>
      </c>
      <c r="M19" s="59">
        <v>43156.699071000003</v>
      </c>
      <c r="N19" s="59">
        <v>49300.353941000001</v>
      </c>
      <c r="O19" s="56">
        <f t="shared" si="5"/>
        <v>2031</v>
      </c>
      <c r="P19" s="59">
        <v>90717.045152000006</v>
      </c>
      <c r="Q19" s="59">
        <v>43448.564707999998</v>
      </c>
      <c r="R19" s="59">
        <v>47268.480443</v>
      </c>
      <c r="S19" s="75"/>
      <c r="T19" s="10"/>
    </row>
    <row r="20" spans="2:20" x14ac:dyDescent="0.3">
      <c r="B20" s="96">
        <f t="shared" si="6"/>
        <v>2032</v>
      </c>
      <c r="C20" s="59">
        <f t="shared" si="0"/>
        <v>277190.10607600003</v>
      </c>
      <c r="D20" s="59">
        <f t="shared" si="1"/>
        <v>131863.08986400001</v>
      </c>
      <c r="E20" s="59">
        <f t="shared" si="2"/>
        <v>145327.01621</v>
      </c>
      <c r="F20" s="10"/>
      <c r="G20" s="56">
        <f t="shared" si="3"/>
        <v>2032</v>
      </c>
      <c r="H20" s="59">
        <v>94016.036068000001</v>
      </c>
      <c r="I20" s="59">
        <v>44502.281432000003</v>
      </c>
      <c r="J20" s="59">
        <v>49513.754634999998</v>
      </c>
      <c r="K20" s="56">
        <f t="shared" si="4"/>
        <v>2032</v>
      </c>
      <c r="L20" s="59">
        <v>92457.034031999996</v>
      </c>
      <c r="M20" s="59">
        <v>43546.407861</v>
      </c>
      <c r="N20" s="59">
        <v>48910.626171000004</v>
      </c>
      <c r="O20" s="56">
        <f t="shared" si="5"/>
        <v>2032</v>
      </c>
      <c r="P20" s="59">
        <v>90717.035975999999</v>
      </c>
      <c r="Q20" s="59">
        <v>43814.400570999998</v>
      </c>
      <c r="R20" s="76">
        <v>46902.635404000001</v>
      </c>
      <c r="S20" s="75"/>
      <c r="T20" s="10"/>
    </row>
    <row r="21" spans="2:20" x14ac:dyDescent="0.3">
      <c r="B21" s="96">
        <f t="shared" si="6"/>
        <v>2033</v>
      </c>
      <c r="C21" s="59">
        <f t="shared" si="0"/>
        <v>277190.21912000002</v>
      </c>
      <c r="D21" s="59">
        <f t="shared" si="1"/>
        <v>131222.25318200001</v>
      </c>
      <c r="E21" s="59">
        <f t="shared" si="2"/>
        <v>145967.965937</v>
      </c>
      <c r="F21" s="10"/>
      <c r="G21" s="56">
        <f t="shared" si="3"/>
        <v>2033</v>
      </c>
      <c r="H21" s="59">
        <v>94016.070064</v>
      </c>
      <c r="I21" s="59">
        <v>44291.465300000003</v>
      </c>
      <c r="J21" s="59">
        <v>49724.604764000003</v>
      </c>
      <c r="K21" s="56">
        <f t="shared" si="4"/>
        <v>2033</v>
      </c>
      <c r="L21" s="59">
        <v>92457.068276000005</v>
      </c>
      <c r="M21" s="59">
        <v>43325.138719000002</v>
      </c>
      <c r="N21" s="59">
        <v>49131.929557000003</v>
      </c>
      <c r="O21" s="56">
        <f t="shared" si="5"/>
        <v>2033</v>
      </c>
      <c r="P21" s="59">
        <v>90717.080780000004</v>
      </c>
      <c r="Q21" s="59">
        <v>43605.649163000002</v>
      </c>
      <c r="R21" s="76">
        <v>47111.431616000002</v>
      </c>
      <c r="S21" s="77"/>
      <c r="T21" s="10"/>
    </row>
    <row r="22" spans="2:20" x14ac:dyDescent="0.3">
      <c r="B22" s="96">
        <f t="shared" si="6"/>
        <v>2034</v>
      </c>
      <c r="C22" s="59">
        <f t="shared" si="0"/>
        <v>277190.15061700001</v>
      </c>
      <c r="D22" s="59">
        <f t="shared" si="1"/>
        <v>130848.48981699999</v>
      </c>
      <c r="E22" s="59">
        <f t="shared" si="2"/>
        <v>146341.66080000001</v>
      </c>
      <c r="F22" s="10"/>
      <c r="G22" s="56">
        <f t="shared" si="3"/>
        <v>2034</v>
      </c>
      <c r="H22" s="59">
        <v>94016.054592</v>
      </c>
      <c r="I22" s="59">
        <v>44147.934998999997</v>
      </c>
      <c r="J22" s="59">
        <v>49868.119593000003</v>
      </c>
      <c r="K22" s="56">
        <f t="shared" si="4"/>
        <v>2034</v>
      </c>
      <c r="L22" s="59">
        <v>92457.054753000004</v>
      </c>
      <c r="M22" s="59">
        <v>43182.562040999997</v>
      </c>
      <c r="N22" s="59">
        <v>49274.492711999999</v>
      </c>
      <c r="O22" s="56">
        <f t="shared" si="5"/>
        <v>2034</v>
      </c>
      <c r="P22" s="59">
        <v>90717.041272000002</v>
      </c>
      <c r="Q22" s="59">
        <v>43517.992776999999</v>
      </c>
      <c r="R22" s="76">
        <v>47199.048495000003</v>
      </c>
      <c r="S22" s="77"/>
      <c r="T22" s="10"/>
    </row>
    <row r="23" spans="2:20" x14ac:dyDescent="0.3">
      <c r="B23" s="96">
        <f t="shared" si="6"/>
        <v>2035</v>
      </c>
      <c r="C23" s="59">
        <f t="shared" si="0"/>
        <v>277190.106187</v>
      </c>
      <c r="D23" s="59">
        <f t="shared" si="1"/>
        <v>130975.68398200002</v>
      </c>
      <c r="E23" s="59">
        <f t="shared" si="2"/>
        <v>146214.42220299999</v>
      </c>
      <c r="F23" s="10"/>
      <c r="G23" s="56">
        <f t="shared" si="3"/>
        <v>2035</v>
      </c>
      <c r="H23" s="59">
        <v>94016.034753</v>
      </c>
      <c r="I23" s="59">
        <v>44202.891338000001</v>
      </c>
      <c r="J23" s="59">
        <v>49813.143413999998</v>
      </c>
      <c r="K23" s="56">
        <f t="shared" si="4"/>
        <v>2035</v>
      </c>
      <c r="L23" s="59">
        <v>92457.035182000007</v>
      </c>
      <c r="M23" s="59">
        <v>43237.374774000004</v>
      </c>
      <c r="N23" s="59">
        <v>49219.660408000003</v>
      </c>
      <c r="O23" s="56">
        <f t="shared" si="5"/>
        <v>2035</v>
      </c>
      <c r="P23" s="59">
        <v>90717.036252000005</v>
      </c>
      <c r="Q23" s="59">
        <v>43535.417869999997</v>
      </c>
      <c r="R23" s="76">
        <v>47181.618381</v>
      </c>
      <c r="S23" s="77"/>
      <c r="T23" s="10"/>
    </row>
    <row r="24" spans="2:20" x14ac:dyDescent="0.3">
      <c r="B24" s="96">
        <f t="shared" si="6"/>
        <v>2036</v>
      </c>
      <c r="C24" s="59">
        <f t="shared" si="0"/>
        <v>277190.20794699999</v>
      </c>
      <c r="D24" s="59">
        <f t="shared" si="1"/>
        <v>131147.103745</v>
      </c>
      <c r="E24" s="59">
        <f t="shared" si="2"/>
        <v>146043.10420100001</v>
      </c>
      <c r="F24" s="10"/>
      <c r="G24" s="56">
        <f t="shared" si="3"/>
        <v>2036</v>
      </c>
      <c r="H24" s="59">
        <v>94016.068675999995</v>
      </c>
      <c r="I24" s="59">
        <v>44262.242914000002</v>
      </c>
      <c r="J24" s="59">
        <v>49753.825762</v>
      </c>
      <c r="K24" s="56">
        <f t="shared" si="4"/>
        <v>2036</v>
      </c>
      <c r="L24" s="59">
        <v>92457.069413999998</v>
      </c>
      <c r="M24" s="59">
        <v>43300.492956000002</v>
      </c>
      <c r="N24" s="59">
        <v>49156.576458000003</v>
      </c>
      <c r="O24" s="56">
        <f t="shared" si="5"/>
        <v>2036</v>
      </c>
      <c r="P24" s="59">
        <v>90717.069856999995</v>
      </c>
      <c r="Q24" s="59">
        <v>43584.367875000004</v>
      </c>
      <c r="R24" s="76">
        <v>47132.701980999998</v>
      </c>
      <c r="S24" s="77"/>
      <c r="T24" s="10"/>
    </row>
    <row r="25" spans="2:20" x14ac:dyDescent="0.3">
      <c r="B25" s="96">
        <f t="shared" si="6"/>
        <v>2037</v>
      </c>
      <c r="C25" s="59">
        <f t="shared" ref="C25:E25" si="7">+H25+L25+P25</f>
        <v>277190.17381000001</v>
      </c>
      <c r="D25" s="59">
        <f t="shared" si="7"/>
        <v>131371.45209999999</v>
      </c>
      <c r="E25" s="59">
        <f t="shared" si="7"/>
        <v>145818.721708</v>
      </c>
      <c r="F25" s="10"/>
      <c r="G25" s="56">
        <f t="shared" si="3"/>
        <v>2037</v>
      </c>
      <c r="H25" s="59">
        <v>94016.061446000007</v>
      </c>
      <c r="I25" s="59">
        <v>44337.977916999997</v>
      </c>
      <c r="J25" s="59">
        <v>49678.083529000003</v>
      </c>
      <c r="K25" s="56">
        <f t="shared" si="4"/>
        <v>2037</v>
      </c>
      <c r="L25" s="59">
        <v>92457.059798999995</v>
      </c>
      <c r="M25" s="59">
        <v>43375.624668999997</v>
      </c>
      <c r="N25" s="59">
        <v>49081.435128999998</v>
      </c>
      <c r="O25" s="56">
        <f t="shared" si="5"/>
        <v>2037</v>
      </c>
      <c r="P25" s="59">
        <v>90717.052565000005</v>
      </c>
      <c r="Q25" s="59">
        <v>43657.849514000001</v>
      </c>
      <c r="R25" s="76">
        <v>47059.203049999996</v>
      </c>
      <c r="S25" s="77"/>
      <c r="T25" s="10"/>
    </row>
    <row r="26" spans="2:20" x14ac:dyDescent="0.3">
      <c r="C26" s="78"/>
      <c r="D26" s="78"/>
      <c r="E26" s="78"/>
      <c r="G26" s="68"/>
      <c r="H26" s="78"/>
      <c r="I26" s="78"/>
      <c r="J26" s="78"/>
      <c r="K26" s="68"/>
      <c r="L26" s="78"/>
      <c r="M26" s="78"/>
      <c r="N26" s="78"/>
      <c r="O26" s="68"/>
      <c r="P26" s="78"/>
      <c r="Q26" s="78"/>
      <c r="R26" s="79"/>
      <c r="S26" s="77"/>
    </row>
    <row r="27" spans="2:20" x14ac:dyDescent="0.3">
      <c r="B27" s="68"/>
      <c r="C27" s="78"/>
      <c r="D27" s="78"/>
      <c r="E27" s="78"/>
      <c r="G27" s="68"/>
      <c r="H27" s="78"/>
      <c r="I27" s="78"/>
      <c r="J27" s="78"/>
      <c r="K27" s="68"/>
      <c r="L27" s="78"/>
      <c r="M27" s="78"/>
      <c r="N27" s="78"/>
      <c r="O27" s="68"/>
      <c r="P27" s="78"/>
      <c r="Q27" s="78"/>
      <c r="R27" s="79"/>
      <c r="S27" s="77"/>
    </row>
    <row r="28" spans="2:20" s="98" customFormat="1" x14ac:dyDescent="0.3">
      <c r="L28" s="78"/>
      <c r="M28" s="99"/>
      <c r="N28" s="99"/>
      <c r="O28" s="99"/>
      <c r="P28" s="99"/>
      <c r="Q28" s="99"/>
      <c r="R28" s="99"/>
      <c r="S28" s="99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K31" sqref="K31"/>
    </sheetView>
  </sheetViews>
  <sheetFormatPr defaultColWidth="9.109375" defaultRowHeight="14.4" x14ac:dyDescent="0.3"/>
  <cols>
    <col min="1" max="1" width="10.44140625" style="96" bestFit="1" customWidth="1"/>
    <col min="2" max="2" width="9.109375" style="96"/>
    <col min="3" max="3" width="15.6640625" style="96" customWidth="1"/>
    <col min="4" max="5" width="9.109375" style="96"/>
    <col min="6" max="7" width="9.109375" style="34"/>
    <col min="8" max="16384" width="9.109375" style="96"/>
  </cols>
  <sheetData>
    <row r="1" spans="2:8" ht="15" x14ac:dyDescent="0.25">
      <c r="C1" s="27" t="s">
        <v>360</v>
      </c>
    </row>
    <row r="2" spans="2:8" ht="15" x14ac:dyDescent="0.25">
      <c r="B2" s="96">
        <v>2015</v>
      </c>
      <c r="C2" s="92">
        <v>0.24</v>
      </c>
      <c r="F2" s="34" t="s">
        <v>361</v>
      </c>
      <c r="H2" s="122"/>
    </row>
    <row r="3" spans="2:8" ht="15" x14ac:dyDescent="0.25">
      <c r="B3" s="96">
        <v>2016</v>
      </c>
      <c r="C3" s="92">
        <f>+C2*(1+F3)</f>
        <v>0.28218091867336764</v>
      </c>
      <c r="F3" s="34">
        <v>0.17575382780569854</v>
      </c>
    </row>
    <row r="4" spans="2:8" x14ac:dyDescent="0.3">
      <c r="B4" s="96">
        <v>2017</v>
      </c>
      <c r="C4" s="92">
        <f t="shared" ref="C4:C24" si="0">+C3*(1+F4)</f>
        <v>0.3216289726828066</v>
      </c>
      <c r="F4" s="34">
        <v>0.13979702878174127</v>
      </c>
    </row>
    <row r="5" spans="2:8" x14ac:dyDescent="0.3">
      <c r="B5" s="96">
        <v>2018</v>
      </c>
      <c r="C5" s="92">
        <f t="shared" si="0"/>
        <v>0.35151883495774128</v>
      </c>
      <c r="E5" s="75"/>
      <c r="F5" s="34">
        <v>9.2932741803744001E-2</v>
      </c>
    </row>
    <row r="6" spans="2:8" x14ac:dyDescent="0.3">
      <c r="B6" s="96">
        <v>2019</v>
      </c>
      <c r="C6" s="92">
        <f t="shared" si="0"/>
        <v>0.38442039819885548</v>
      </c>
      <c r="E6" s="75"/>
      <c r="F6" s="34">
        <v>9.3598293943678718E-2</v>
      </c>
      <c r="H6" s="96" t="s">
        <v>362</v>
      </c>
    </row>
    <row r="7" spans="2:8" x14ac:dyDescent="0.3">
      <c r="B7" s="96">
        <v>2020</v>
      </c>
      <c r="C7" s="92">
        <f t="shared" si="0"/>
        <v>0.41894762264601937</v>
      </c>
      <c r="E7" s="75"/>
      <c r="F7" s="34">
        <v>8.9816317263433629E-2</v>
      </c>
    </row>
    <row r="8" spans="2:8" x14ac:dyDescent="0.3">
      <c r="B8" s="96">
        <v>2021</v>
      </c>
      <c r="C8" s="92">
        <f t="shared" si="0"/>
        <v>0.43966471920295491</v>
      </c>
      <c r="E8" s="75"/>
      <c r="F8" s="34">
        <v>4.9450326095870981E-2</v>
      </c>
    </row>
    <row r="9" spans="2:8" x14ac:dyDescent="0.3">
      <c r="B9" s="96">
        <v>2022</v>
      </c>
      <c r="C9" s="92">
        <f t="shared" si="0"/>
        <v>0.455283585657073</v>
      </c>
      <c r="E9" s="75"/>
      <c r="F9" s="34">
        <v>3.5524493487748256E-2</v>
      </c>
    </row>
    <row r="10" spans="2:8" x14ac:dyDescent="0.3">
      <c r="B10" s="96">
        <v>2023</v>
      </c>
      <c r="C10" s="92">
        <f t="shared" si="0"/>
        <v>0.48351439807685376</v>
      </c>
      <c r="E10" s="75"/>
      <c r="F10" s="34">
        <v>6.2007094718860845E-2</v>
      </c>
    </row>
    <row r="11" spans="2:8" x14ac:dyDescent="0.3">
      <c r="B11" s="96">
        <v>2024</v>
      </c>
      <c r="C11" s="92">
        <f t="shared" si="0"/>
        <v>0.50574757832700712</v>
      </c>
      <c r="E11" s="75"/>
      <c r="F11" s="34">
        <v>4.5982457479207227E-2</v>
      </c>
    </row>
    <row r="12" spans="2:8" x14ac:dyDescent="0.3">
      <c r="B12" s="96">
        <v>2025</v>
      </c>
      <c r="C12" s="92">
        <f t="shared" si="0"/>
        <v>0.53000902564153651</v>
      </c>
      <c r="E12" s="75"/>
      <c r="F12" s="34">
        <v>4.7971455236197579E-2</v>
      </c>
    </row>
    <row r="13" spans="2:8" x14ac:dyDescent="0.3">
      <c r="B13" s="96">
        <v>2026</v>
      </c>
      <c r="C13" s="92">
        <f t="shared" si="0"/>
        <v>0.54012369486111111</v>
      </c>
      <c r="E13" s="75"/>
      <c r="F13" s="34">
        <v>1.9083956555893542E-2</v>
      </c>
    </row>
    <row r="14" spans="2:8" x14ac:dyDescent="0.3">
      <c r="B14" s="96">
        <v>2027</v>
      </c>
      <c r="C14" s="92">
        <f t="shared" si="0"/>
        <v>0.54013930610867877</v>
      </c>
      <c r="E14" s="75"/>
      <c r="F14" s="34">
        <v>2.8903097042895612E-5</v>
      </c>
    </row>
    <row r="15" spans="2:8" x14ac:dyDescent="0.3">
      <c r="B15" s="96">
        <v>2028</v>
      </c>
      <c r="C15" s="92">
        <f t="shared" si="0"/>
        <v>0.54584278950834542</v>
      </c>
      <c r="E15" s="75"/>
      <c r="F15" s="34">
        <v>1.0559282272486622E-2</v>
      </c>
    </row>
    <row r="16" spans="2:8" x14ac:dyDescent="0.3">
      <c r="B16" s="96">
        <v>2029</v>
      </c>
      <c r="C16" s="92">
        <f t="shared" si="0"/>
        <v>0.55181285923609469</v>
      </c>
      <c r="E16" s="75"/>
      <c r="F16" s="34">
        <v>1.09373428439473E-2</v>
      </c>
    </row>
    <row r="17" spans="2:6" x14ac:dyDescent="0.3">
      <c r="B17" s="96">
        <v>2030</v>
      </c>
      <c r="C17" s="92">
        <f t="shared" si="0"/>
        <v>0.56116302549463637</v>
      </c>
      <c r="E17" s="75"/>
      <c r="F17" s="34">
        <v>1.6944451550994371E-2</v>
      </c>
    </row>
    <row r="18" spans="2:6" x14ac:dyDescent="0.3">
      <c r="B18" s="96">
        <v>2031</v>
      </c>
      <c r="C18" s="92">
        <f t="shared" si="0"/>
        <v>0.57567677994987976</v>
      </c>
      <c r="E18" s="75"/>
      <c r="F18" s="34">
        <v>2.5863704121365249E-2</v>
      </c>
    </row>
    <row r="19" spans="2:6" x14ac:dyDescent="0.3">
      <c r="B19" s="96">
        <v>2032</v>
      </c>
      <c r="C19" s="92">
        <f t="shared" si="0"/>
        <v>0.60167854524087261</v>
      </c>
      <c r="E19" s="75"/>
      <c r="F19" s="34">
        <v>4.5167299075805481E-2</v>
      </c>
    </row>
    <row r="20" spans="2:6" x14ac:dyDescent="0.3">
      <c r="B20" s="96">
        <v>2033</v>
      </c>
      <c r="C20" s="92">
        <f t="shared" si="0"/>
        <v>0.62083362070146042</v>
      </c>
      <c r="E20" s="75"/>
      <c r="F20" s="34">
        <v>3.1836061983761446E-2</v>
      </c>
    </row>
    <row r="21" spans="2:6" x14ac:dyDescent="0.3">
      <c r="B21" s="96">
        <v>2034</v>
      </c>
      <c r="C21" s="92">
        <f t="shared" si="0"/>
        <v>0.64023922307277659</v>
      </c>
      <c r="E21" s="75"/>
      <c r="F21" s="34">
        <v>3.1257331633216569E-2</v>
      </c>
    </row>
    <row r="22" spans="2:6" x14ac:dyDescent="0.3">
      <c r="B22" s="96">
        <v>2035</v>
      </c>
      <c r="C22" s="92">
        <f t="shared" si="0"/>
        <v>0.65436546005251062</v>
      </c>
      <c r="E22" s="75"/>
      <c r="F22" s="34">
        <v>2.2063998066123254E-2</v>
      </c>
    </row>
    <row r="23" spans="2:6" x14ac:dyDescent="0.3">
      <c r="B23" s="96">
        <v>2036</v>
      </c>
      <c r="C23" s="92">
        <f t="shared" si="0"/>
        <v>0.65964878427720797</v>
      </c>
      <c r="E23" s="75"/>
      <c r="F23" s="34">
        <v>8.07396561590123E-3</v>
      </c>
    </row>
    <row r="24" spans="2:6" x14ac:dyDescent="0.3">
      <c r="B24" s="96">
        <v>2037</v>
      </c>
      <c r="C24" s="92">
        <f t="shared" si="0"/>
        <v>0.67665794810442847</v>
      </c>
      <c r="E24" s="75"/>
      <c r="F24" s="34">
        <v>2.5785181800733407E-2</v>
      </c>
    </row>
    <row r="25" spans="2:6" x14ac:dyDescent="0.3">
      <c r="E25" s="7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1"/>
  <sheetViews>
    <sheetView workbookViewId="0">
      <selection activeCell="G26" sqref="G26"/>
    </sheetView>
  </sheetViews>
  <sheetFormatPr defaultColWidth="9.109375" defaultRowHeight="13.2" x14ac:dyDescent="0.25"/>
  <cols>
    <col min="1" max="1" width="40.33203125" style="124" customWidth="1"/>
    <col min="2" max="2" width="8" style="124" customWidth="1"/>
    <col min="3" max="3" width="13.5546875" style="124" customWidth="1"/>
    <col min="4" max="4" width="10.88671875" style="124" bestFit="1" customWidth="1"/>
    <col min="5" max="6" width="10.6640625" style="124" bestFit="1" customWidth="1"/>
    <col min="7" max="7" width="10.88671875" style="124" bestFit="1" customWidth="1"/>
    <col min="8" max="8" width="11.109375" style="124" bestFit="1" customWidth="1"/>
    <col min="9" max="9" width="10.88671875" style="124" bestFit="1" customWidth="1"/>
    <col min="10" max="10" width="11.109375" style="124" bestFit="1" customWidth="1"/>
    <col min="11" max="20" width="10.88671875" style="124" bestFit="1" customWidth="1"/>
    <col min="21" max="23" width="11.5546875" style="124" bestFit="1" customWidth="1"/>
    <col min="24" max="27" width="11.5546875" style="124" customWidth="1"/>
    <col min="28" max="28" width="13.44140625" style="124" customWidth="1"/>
    <col min="29" max="32" width="11.5546875" style="124" customWidth="1"/>
    <col min="33" max="42" width="9.88671875" style="124" bestFit="1" customWidth="1"/>
    <col min="43" max="16384" width="9.109375" style="124"/>
  </cols>
  <sheetData>
    <row r="1" spans="1:42" ht="15.75" x14ac:dyDescent="0.25">
      <c r="A1" s="123" t="s">
        <v>363</v>
      </c>
      <c r="E1" s="125"/>
      <c r="F1" s="125"/>
      <c r="G1" s="125"/>
      <c r="H1" s="125"/>
      <c r="I1" s="125"/>
    </row>
    <row r="2" spans="1:42" ht="15" x14ac:dyDescent="0.35">
      <c r="A2" s="126" t="s">
        <v>364</v>
      </c>
      <c r="B2" s="127"/>
      <c r="C2" s="128"/>
      <c r="D2" s="129"/>
      <c r="E2" s="130"/>
      <c r="F2" s="130"/>
      <c r="G2" s="130"/>
      <c r="H2" s="130"/>
      <c r="I2" s="130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42" ht="15" x14ac:dyDescent="0.35">
      <c r="A3" s="131" t="s">
        <v>408</v>
      </c>
      <c r="B3" s="127"/>
      <c r="C3" s="129"/>
      <c r="D3" s="129"/>
      <c r="E3" s="130"/>
      <c r="F3" s="130"/>
      <c r="G3" s="130"/>
      <c r="H3" s="130"/>
      <c r="I3" s="130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42" ht="15.6" x14ac:dyDescent="0.3">
      <c r="A4" s="132" t="s">
        <v>365</v>
      </c>
      <c r="B4" s="129"/>
      <c r="C4" s="133">
        <v>1</v>
      </c>
      <c r="D4" s="133">
        <f t="shared" ref="D4:S5" si="0">C4+1</f>
        <v>2</v>
      </c>
      <c r="E4" s="133">
        <f t="shared" si="0"/>
        <v>3</v>
      </c>
      <c r="F4" s="133">
        <f t="shared" si="0"/>
        <v>4</v>
      </c>
      <c r="G4" s="133">
        <f t="shared" si="0"/>
        <v>5</v>
      </c>
      <c r="H4" s="133">
        <f t="shared" si="0"/>
        <v>6</v>
      </c>
      <c r="I4" s="133">
        <f t="shared" si="0"/>
        <v>7</v>
      </c>
      <c r="J4" s="133">
        <f t="shared" si="0"/>
        <v>8</v>
      </c>
      <c r="K4" s="133">
        <f t="shared" si="0"/>
        <v>9</v>
      </c>
      <c r="L4" s="133">
        <f t="shared" si="0"/>
        <v>10</v>
      </c>
      <c r="M4" s="133">
        <f t="shared" si="0"/>
        <v>11</v>
      </c>
      <c r="N4" s="133">
        <f t="shared" si="0"/>
        <v>12</v>
      </c>
      <c r="O4" s="133">
        <f t="shared" si="0"/>
        <v>13</v>
      </c>
      <c r="P4" s="133">
        <f t="shared" si="0"/>
        <v>14</v>
      </c>
      <c r="Q4" s="133">
        <f t="shared" si="0"/>
        <v>15</v>
      </c>
      <c r="R4" s="133">
        <f t="shared" si="0"/>
        <v>16</v>
      </c>
      <c r="S4" s="133">
        <f t="shared" si="0"/>
        <v>17</v>
      </c>
      <c r="T4" s="133">
        <f t="shared" ref="T4:AI5" si="1">S4+1</f>
        <v>18</v>
      </c>
      <c r="U4" s="133">
        <f t="shared" si="1"/>
        <v>19</v>
      </c>
      <c r="V4" s="133">
        <f t="shared" si="1"/>
        <v>20</v>
      </c>
      <c r="W4" s="133">
        <f t="shared" si="1"/>
        <v>21</v>
      </c>
      <c r="X4" s="133">
        <f t="shared" si="1"/>
        <v>22</v>
      </c>
      <c r="Y4" s="133">
        <f t="shared" si="1"/>
        <v>23</v>
      </c>
      <c r="Z4" s="133">
        <f t="shared" si="1"/>
        <v>24</v>
      </c>
      <c r="AA4" s="133">
        <f t="shared" si="1"/>
        <v>25</v>
      </c>
      <c r="AB4" s="133">
        <f t="shared" si="1"/>
        <v>26</v>
      </c>
      <c r="AC4" s="133">
        <f t="shared" si="1"/>
        <v>27</v>
      </c>
      <c r="AD4" s="133">
        <f t="shared" si="1"/>
        <v>28</v>
      </c>
      <c r="AE4" s="133">
        <f t="shared" si="1"/>
        <v>29</v>
      </c>
      <c r="AF4" s="133">
        <f t="shared" si="1"/>
        <v>30</v>
      </c>
      <c r="AG4" s="133">
        <f t="shared" si="1"/>
        <v>31</v>
      </c>
      <c r="AH4" s="133">
        <f t="shared" si="1"/>
        <v>32</v>
      </c>
      <c r="AI4" s="133">
        <f t="shared" si="1"/>
        <v>33</v>
      </c>
      <c r="AJ4" s="133">
        <f t="shared" ref="AJ4:AP5" si="2">AI4+1</f>
        <v>34</v>
      </c>
      <c r="AK4" s="133">
        <f t="shared" si="2"/>
        <v>35</v>
      </c>
      <c r="AL4" s="133">
        <f t="shared" si="2"/>
        <v>36</v>
      </c>
      <c r="AM4" s="133">
        <f t="shared" si="2"/>
        <v>37</v>
      </c>
      <c r="AN4" s="133">
        <f t="shared" si="2"/>
        <v>38</v>
      </c>
      <c r="AO4" s="133">
        <f t="shared" si="2"/>
        <v>39</v>
      </c>
      <c r="AP4" s="133">
        <f t="shared" si="2"/>
        <v>40</v>
      </c>
    </row>
    <row r="5" spans="1:42" ht="14.4" x14ac:dyDescent="0.35">
      <c r="A5" s="129"/>
      <c r="B5" s="134"/>
      <c r="C5" s="135">
        <v>2018</v>
      </c>
      <c r="D5" s="135">
        <f t="shared" si="0"/>
        <v>2019</v>
      </c>
      <c r="E5" s="135">
        <f t="shared" si="0"/>
        <v>2020</v>
      </c>
      <c r="F5" s="135">
        <f t="shared" si="0"/>
        <v>2021</v>
      </c>
      <c r="G5" s="135">
        <f t="shared" si="0"/>
        <v>2022</v>
      </c>
      <c r="H5" s="135">
        <f t="shared" si="0"/>
        <v>2023</v>
      </c>
      <c r="I5" s="135">
        <f t="shared" si="0"/>
        <v>2024</v>
      </c>
      <c r="J5" s="135">
        <f t="shared" si="0"/>
        <v>2025</v>
      </c>
      <c r="K5" s="135">
        <f t="shared" si="0"/>
        <v>2026</v>
      </c>
      <c r="L5" s="135">
        <f t="shared" si="0"/>
        <v>2027</v>
      </c>
      <c r="M5" s="135">
        <f t="shared" si="0"/>
        <v>2028</v>
      </c>
      <c r="N5" s="135">
        <f t="shared" si="0"/>
        <v>2029</v>
      </c>
      <c r="O5" s="135">
        <f t="shared" si="0"/>
        <v>2030</v>
      </c>
      <c r="P5" s="135">
        <f t="shared" si="0"/>
        <v>2031</v>
      </c>
      <c r="Q5" s="135">
        <f t="shared" si="0"/>
        <v>2032</v>
      </c>
      <c r="R5" s="135">
        <f t="shared" si="0"/>
        <v>2033</v>
      </c>
      <c r="S5" s="135">
        <f t="shared" si="0"/>
        <v>2034</v>
      </c>
      <c r="T5" s="135">
        <f t="shared" si="1"/>
        <v>2035</v>
      </c>
      <c r="U5" s="135">
        <f t="shared" si="1"/>
        <v>2036</v>
      </c>
      <c r="V5" s="135">
        <f t="shared" si="1"/>
        <v>2037</v>
      </c>
      <c r="W5" s="135">
        <f t="shared" si="1"/>
        <v>2038</v>
      </c>
      <c r="X5" s="135">
        <f t="shared" si="1"/>
        <v>2039</v>
      </c>
      <c r="Y5" s="135">
        <f t="shared" si="1"/>
        <v>2040</v>
      </c>
      <c r="Z5" s="135">
        <f t="shared" si="1"/>
        <v>2041</v>
      </c>
      <c r="AA5" s="135">
        <f t="shared" si="1"/>
        <v>2042</v>
      </c>
      <c r="AB5" s="135">
        <f t="shared" si="1"/>
        <v>2043</v>
      </c>
      <c r="AC5" s="135">
        <f t="shared" si="1"/>
        <v>2044</v>
      </c>
      <c r="AD5" s="135">
        <f t="shared" si="1"/>
        <v>2045</v>
      </c>
      <c r="AE5" s="135">
        <f t="shared" si="1"/>
        <v>2046</v>
      </c>
      <c r="AF5" s="135">
        <f t="shared" si="1"/>
        <v>2047</v>
      </c>
      <c r="AG5" s="135">
        <f t="shared" si="1"/>
        <v>2048</v>
      </c>
      <c r="AH5" s="135">
        <f t="shared" si="1"/>
        <v>2049</v>
      </c>
      <c r="AI5" s="135">
        <f t="shared" si="1"/>
        <v>2050</v>
      </c>
      <c r="AJ5" s="135">
        <f t="shared" si="2"/>
        <v>2051</v>
      </c>
      <c r="AK5" s="135">
        <f t="shared" si="2"/>
        <v>2052</v>
      </c>
      <c r="AL5" s="135">
        <f t="shared" si="2"/>
        <v>2053</v>
      </c>
      <c r="AM5" s="135">
        <f t="shared" si="2"/>
        <v>2054</v>
      </c>
      <c r="AN5" s="135">
        <f t="shared" si="2"/>
        <v>2055</v>
      </c>
      <c r="AO5" s="135">
        <f t="shared" si="2"/>
        <v>2056</v>
      </c>
      <c r="AP5" s="135">
        <f t="shared" si="2"/>
        <v>2057</v>
      </c>
    </row>
    <row r="6" spans="1:42" ht="14.4" x14ac:dyDescent="0.35">
      <c r="A6" s="134" t="s">
        <v>366</v>
      </c>
      <c r="B6" s="13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1:42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</row>
    <row r="8" spans="1:42" x14ac:dyDescent="0.25">
      <c r="A8" s="129" t="s">
        <v>367</v>
      </c>
      <c r="B8" s="137" t="s">
        <v>368</v>
      </c>
      <c r="C8" s="138">
        <f>Depr!D8</f>
        <v>7291252</v>
      </c>
      <c r="D8" s="139">
        <f>+C8</f>
        <v>7291252</v>
      </c>
      <c r="E8" s="139">
        <f t="shared" ref="E8:AP8" si="3">+D8</f>
        <v>7291252</v>
      </c>
      <c r="F8" s="139">
        <f t="shared" si="3"/>
        <v>7291252</v>
      </c>
      <c r="G8" s="139">
        <f t="shared" si="3"/>
        <v>7291252</v>
      </c>
      <c r="H8" s="139">
        <f t="shared" si="3"/>
        <v>7291252</v>
      </c>
      <c r="I8" s="139">
        <f t="shared" si="3"/>
        <v>7291252</v>
      </c>
      <c r="J8" s="139">
        <f t="shared" si="3"/>
        <v>7291252</v>
      </c>
      <c r="K8" s="139">
        <f t="shared" si="3"/>
        <v>7291252</v>
      </c>
      <c r="L8" s="139">
        <f t="shared" si="3"/>
        <v>7291252</v>
      </c>
      <c r="M8" s="139">
        <f t="shared" si="3"/>
        <v>7291252</v>
      </c>
      <c r="N8" s="139">
        <f t="shared" si="3"/>
        <v>7291252</v>
      </c>
      <c r="O8" s="139">
        <f t="shared" si="3"/>
        <v>7291252</v>
      </c>
      <c r="P8" s="139">
        <f t="shared" si="3"/>
        <v>7291252</v>
      </c>
      <c r="Q8" s="139">
        <f t="shared" si="3"/>
        <v>7291252</v>
      </c>
      <c r="R8" s="139">
        <f t="shared" si="3"/>
        <v>7291252</v>
      </c>
      <c r="S8" s="139">
        <f t="shared" si="3"/>
        <v>7291252</v>
      </c>
      <c r="T8" s="139">
        <f t="shared" si="3"/>
        <v>7291252</v>
      </c>
      <c r="U8" s="139">
        <f t="shared" si="3"/>
        <v>7291252</v>
      </c>
      <c r="V8" s="139">
        <f t="shared" si="3"/>
        <v>7291252</v>
      </c>
      <c r="W8" s="139">
        <f t="shared" si="3"/>
        <v>7291252</v>
      </c>
      <c r="X8" s="139">
        <f t="shared" si="3"/>
        <v>7291252</v>
      </c>
      <c r="Y8" s="139">
        <f t="shared" si="3"/>
        <v>7291252</v>
      </c>
      <c r="Z8" s="139">
        <f t="shared" si="3"/>
        <v>7291252</v>
      </c>
      <c r="AA8" s="139">
        <f t="shared" si="3"/>
        <v>7291252</v>
      </c>
      <c r="AB8" s="139">
        <f t="shared" si="3"/>
        <v>7291252</v>
      </c>
      <c r="AC8" s="139">
        <f t="shared" si="3"/>
        <v>7291252</v>
      </c>
      <c r="AD8" s="139">
        <f t="shared" si="3"/>
        <v>7291252</v>
      </c>
      <c r="AE8" s="139">
        <f t="shared" si="3"/>
        <v>7291252</v>
      </c>
      <c r="AF8" s="139">
        <f t="shared" si="3"/>
        <v>7291252</v>
      </c>
      <c r="AG8" s="139">
        <f t="shared" si="3"/>
        <v>7291252</v>
      </c>
      <c r="AH8" s="139">
        <f t="shared" si="3"/>
        <v>7291252</v>
      </c>
      <c r="AI8" s="139">
        <f t="shared" si="3"/>
        <v>7291252</v>
      </c>
      <c r="AJ8" s="139">
        <f t="shared" si="3"/>
        <v>7291252</v>
      </c>
      <c r="AK8" s="139">
        <f t="shared" si="3"/>
        <v>7291252</v>
      </c>
      <c r="AL8" s="139">
        <f t="shared" si="3"/>
        <v>7291252</v>
      </c>
      <c r="AM8" s="139">
        <f t="shared" si="3"/>
        <v>7291252</v>
      </c>
      <c r="AN8" s="139">
        <f t="shared" si="3"/>
        <v>7291252</v>
      </c>
      <c r="AO8" s="139">
        <f t="shared" si="3"/>
        <v>7291252</v>
      </c>
      <c r="AP8" s="139">
        <f t="shared" si="3"/>
        <v>7291252</v>
      </c>
    </row>
    <row r="9" spans="1:42" x14ac:dyDescent="0.25">
      <c r="A9" s="129"/>
      <c r="B9" s="12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</row>
    <row r="10" spans="1:42" x14ac:dyDescent="0.25">
      <c r="A10" s="129" t="s">
        <v>369</v>
      </c>
      <c r="B10" s="129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</row>
    <row r="11" spans="1:42" x14ac:dyDescent="0.25">
      <c r="A11" s="129" t="s">
        <v>370</v>
      </c>
      <c r="B11" s="142"/>
      <c r="C11" s="141">
        <f>IF(B8="yes",+C21,0)</f>
        <v>150720.45111111112</v>
      </c>
      <c r="D11" s="141">
        <f t="shared" ref="D11:AP11" si="4">IF($B$8="yes",+C11+D21,0)</f>
        <v>301440.90222222224</v>
      </c>
      <c r="E11" s="141">
        <f t="shared" si="4"/>
        <v>452161.35333333339</v>
      </c>
      <c r="F11" s="141">
        <f t="shared" si="4"/>
        <v>602881.80444444448</v>
      </c>
      <c r="G11" s="141">
        <f t="shared" si="4"/>
        <v>753602.25555555557</v>
      </c>
      <c r="H11" s="141">
        <f t="shared" si="4"/>
        <v>904322.70666666667</v>
      </c>
      <c r="I11" s="141">
        <f t="shared" si="4"/>
        <v>1055043.1577777779</v>
      </c>
      <c r="J11" s="141">
        <f t="shared" si="4"/>
        <v>1205763.608888889</v>
      </c>
      <c r="K11" s="141">
        <f t="shared" si="4"/>
        <v>1356484.06</v>
      </c>
      <c r="L11" s="141">
        <f t="shared" si="4"/>
        <v>1507204.5111111111</v>
      </c>
      <c r="M11" s="141">
        <f t="shared" si="4"/>
        <v>1657924.9622222222</v>
      </c>
      <c r="N11" s="141">
        <f t="shared" si="4"/>
        <v>1808645.4133333333</v>
      </c>
      <c r="O11" s="141">
        <f t="shared" si="4"/>
        <v>1959365.8644444444</v>
      </c>
      <c r="P11" s="141">
        <f t="shared" si="4"/>
        <v>2110086.3155555557</v>
      </c>
      <c r="Q11" s="141">
        <f t="shared" si="4"/>
        <v>2260806.7666666671</v>
      </c>
      <c r="R11" s="141">
        <f t="shared" si="4"/>
        <v>2411527.2177777784</v>
      </c>
      <c r="S11" s="141">
        <f t="shared" si="4"/>
        <v>2562247.6688888897</v>
      </c>
      <c r="T11" s="141">
        <f t="shared" si="4"/>
        <v>2712968.120000001</v>
      </c>
      <c r="U11" s="141">
        <f t="shared" si="4"/>
        <v>2863688.5711111124</v>
      </c>
      <c r="V11" s="141">
        <f t="shared" si="4"/>
        <v>3014409.0222222237</v>
      </c>
      <c r="W11" s="141">
        <f t="shared" si="4"/>
        <v>3165129.473333335</v>
      </c>
      <c r="X11" s="141">
        <f t="shared" si="4"/>
        <v>3315849.9244444463</v>
      </c>
      <c r="Y11" s="141">
        <f t="shared" si="4"/>
        <v>3466570.3755555577</v>
      </c>
      <c r="Z11" s="141">
        <f t="shared" si="4"/>
        <v>3617290.826666669</v>
      </c>
      <c r="AA11" s="141">
        <f t="shared" si="4"/>
        <v>3768011.2777777803</v>
      </c>
      <c r="AB11" s="141">
        <f t="shared" si="4"/>
        <v>3918731.7288888916</v>
      </c>
      <c r="AC11" s="141">
        <f t="shared" si="4"/>
        <v>4069452.180000003</v>
      </c>
      <c r="AD11" s="141">
        <f t="shared" si="4"/>
        <v>4220172.6311111143</v>
      </c>
      <c r="AE11" s="141">
        <f t="shared" si="4"/>
        <v>4370893.0822222251</v>
      </c>
      <c r="AF11" s="141">
        <f t="shared" si="4"/>
        <v>4521613.533333336</v>
      </c>
      <c r="AG11" s="141">
        <f t="shared" si="4"/>
        <v>4672333.9844444469</v>
      </c>
      <c r="AH11" s="141">
        <f t="shared" si="4"/>
        <v>4823054.4355555577</v>
      </c>
      <c r="AI11" s="141">
        <f t="shared" si="4"/>
        <v>4973774.8866666686</v>
      </c>
      <c r="AJ11" s="141">
        <f t="shared" si="4"/>
        <v>5124495.3377777794</v>
      </c>
      <c r="AK11" s="141">
        <f t="shared" si="4"/>
        <v>5275215.7888888903</v>
      </c>
      <c r="AL11" s="141">
        <f t="shared" si="4"/>
        <v>5425936.2400000012</v>
      </c>
      <c r="AM11" s="141">
        <f t="shared" si="4"/>
        <v>5576656.691111112</v>
      </c>
      <c r="AN11" s="141">
        <f t="shared" si="4"/>
        <v>5727377.1422222229</v>
      </c>
      <c r="AO11" s="141">
        <f t="shared" si="4"/>
        <v>5878097.5933333337</v>
      </c>
      <c r="AP11" s="141">
        <f t="shared" si="4"/>
        <v>6028818.0444444446</v>
      </c>
    </row>
    <row r="12" spans="1:42" x14ac:dyDescent="0.25">
      <c r="A12" s="129" t="s">
        <v>371</v>
      </c>
      <c r="B12" s="129"/>
      <c r="C12" s="141">
        <f>+C22</f>
        <v>76514.66</v>
      </c>
      <c r="D12" s="141">
        <f t="shared" ref="D12:AP12" si="5">+C12+D22</f>
        <v>269252.27</v>
      </c>
      <c r="E12" s="141">
        <f t="shared" si="5"/>
        <v>437240.5</v>
      </c>
      <c r="F12" s="141">
        <f t="shared" si="5"/>
        <v>583140.16</v>
      </c>
      <c r="G12" s="141">
        <f t="shared" si="5"/>
        <v>709072.87</v>
      </c>
      <c r="H12" s="141">
        <f t="shared" si="5"/>
        <v>816995.88</v>
      </c>
      <c r="I12" s="141">
        <f t="shared" si="5"/>
        <v>916429.26</v>
      </c>
      <c r="J12" s="141">
        <f t="shared" si="5"/>
        <v>1015665.79</v>
      </c>
      <c r="K12" s="141">
        <f t="shared" si="5"/>
        <v>1114963.19</v>
      </c>
      <c r="L12" s="141">
        <f t="shared" si="5"/>
        <v>1214003.3199999998</v>
      </c>
      <c r="M12" s="141">
        <f t="shared" si="5"/>
        <v>1313300.7199999997</v>
      </c>
      <c r="N12" s="141">
        <f t="shared" si="5"/>
        <v>1412340.8499999996</v>
      </c>
      <c r="O12" s="141">
        <f t="shared" si="5"/>
        <v>1511638.2499999995</v>
      </c>
      <c r="P12" s="141">
        <f t="shared" si="5"/>
        <v>1610678.3799999994</v>
      </c>
      <c r="Q12" s="141">
        <f t="shared" si="5"/>
        <v>1709975.7799999993</v>
      </c>
      <c r="R12" s="141">
        <f t="shared" si="5"/>
        <v>1733119.7599999993</v>
      </c>
      <c r="S12" s="141">
        <f t="shared" si="5"/>
        <v>1680367.5999999994</v>
      </c>
      <c r="T12" s="141">
        <f t="shared" si="5"/>
        <v>1627615.4399999995</v>
      </c>
      <c r="U12" s="141">
        <f t="shared" si="5"/>
        <v>1574863.2799999996</v>
      </c>
      <c r="V12" s="141">
        <f t="shared" si="5"/>
        <v>1522111.1199999996</v>
      </c>
      <c r="W12" s="141">
        <f t="shared" si="5"/>
        <v>1469358.9599999997</v>
      </c>
      <c r="X12" s="141">
        <f t="shared" si="5"/>
        <v>1416606.7999999998</v>
      </c>
      <c r="Y12" s="141">
        <f t="shared" si="5"/>
        <v>1363854.64</v>
      </c>
      <c r="Z12" s="141">
        <f t="shared" si="5"/>
        <v>1311102.48</v>
      </c>
      <c r="AA12" s="141">
        <f t="shared" si="5"/>
        <v>1258350.32</v>
      </c>
      <c r="AB12" s="141">
        <f t="shared" si="5"/>
        <v>1205598.1600000001</v>
      </c>
      <c r="AC12" s="141">
        <f t="shared" si="5"/>
        <v>1152846.0000000002</v>
      </c>
      <c r="AD12" s="141">
        <f t="shared" si="5"/>
        <v>1100093.8400000003</v>
      </c>
      <c r="AE12" s="141">
        <f t="shared" si="5"/>
        <v>1047341.6800000003</v>
      </c>
      <c r="AF12" s="141">
        <f t="shared" si="5"/>
        <v>994589.52000000025</v>
      </c>
      <c r="AG12" s="141">
        <f t="shared" si="5"/>
        <v>941837.36000000022</v>
      </c>
      <c r="AH12" s="141">
        <f t="shared" si="5"/>
        <v>889085.20000000019</v>
      </c>
      <c r="AI12" s="141">
        <f t="shared" si="5"/>
        <v>836333.04000000015</v>
      </c>
      <c r="AJ12" s="141">
        <f t="shared" si="5"/>
        <v>783580.88000000012</v>
      </c>
      <c r="AK12" s="141">
        <f t="shared" si="5"/>
        <v>730828.72000000009</v>
      </c>
      <c r="AL12" s="141">
        <f t="shared" si="5"/>
        <v>678076.56</v>
      </c>
      <c r="AM12" s="141">
        <f t="shared" si="5"/>
        <v>625324.4</v>
      </c>
      <c r="AN12" s="141">
        <f t="shared" si="5"/>
        <v>572572.24</v>
      </c>
      <c r="AO12" s="141">
        <f t="shared" si="5"/>
        <v>519820.07999999996</v>
      </c>
      <c r="AP12" s="141">
        <f t="shared" si="5"/>
        <v>467067.91999999993</v>
      </c>
    </row>
    <row r="13" spans="1:42" x14ac:dyDescent="0.2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</row>
    <row r="14" spans="1:42" ht="13.8" thickBot="1" x14ac:dyDescent="0.3">
      <c r="A14" s="129" t="s">
        <v>372</v>
      </c>
      <c r="B14" s="129"/>
      <c r="C14" s="143">
        <f t="shared" ref="C14:AA14" si="6">+SUM(C8:C8)-SUM(C11:C12)</f>
        <v>7064016.888888889</v>
      </c>
      <c r="D14" s="143">
        <f t="shared" si="6"/>
        <v>6720558.8277777778</v>
      </c>
      <c r="E14" s="143">
        <f t="shared" si="6"/>
        <v>6401850.1466666665</v>
      </c>
      <c r="F14" s="143">
        <f t="shared" si="6"/>
        <v>6105230.0355555555</v>
      </c>
      <c r="G14" s="143">
        <f t="shared" si="6"/>
        <v>5828576.8744444447</v>
      </c>
      <c r="H14" s="143">
        <f t="shared" si="6"/>
        <v>5569933.4133333331</v>
      </c>
      <c r="I14" s="143">
        <f t="shared" si="6"/>
        <v>5319779.5822222224</v>
      </c>
      <c r="J14" s="143">
        <f t="shared" si="6"/>
        <v>5069822.6011111112</v>
      </c>
      <c r="K14" s="143">
        <f t="shared" si="6"/>
        <v>4819804.75</v>
      </c>
      <c r="L14" s="143">
        <f t="shared" si="6"/>
        <v>4570044.1688888893</v>
      </c>
      <c r="M14" s="143">
        <f t="shared" si="6"/>
        <v>4320026.317777778</v>
      </c>
      <c r="N14" s="143">
        <f t="shared" si="6"/>
        <v>4070265.7366666673</v>
      </c>
      <c r="O14" s="143">
        <f t="shared" si="6"/>
        <v>3820247.885555556</v>
      </c>
      <c r="P14" s="143">
        <f t="shared" si="6"/>
        <v>3570487.3044444448</v>
      </c>
      <c r="Q14" s="143">
        <f t="shared" si="6"/>
        <v>3320469.4533333336</v>
      </c>
      <c r="R14" s="143">
        <f t="shared" si="6"/>
        <v>3146605.0222222223</v>
      </c>
      <c r="S14" s="143">
        <f t="shared" si="6"/>
        <v>3048636.7311111111</v>
      </c>
      <c r="T14" s="143">
        <f t="shared" si="6"/>
        <v>2950668.4399999995</v>
      </c>
      <c r="U14" s="143">
        <f t="shared" si="6"/>
        <v>2852700.1488888878</v>
      </c>
      <c r="V14" s="143">
        <f t="shared" si="6"/>
        <v>2754731.8577777762</v>
      </c>
      <c r="W14" s="143">
        <f t="shared" si="6"/>
        <v>2656763.5666666655</v>
      </c>
      <c r="X14" s="143">
        <f t="shared" si="6"/>
        <v>2558795.2755555538</v>
      </c>
      <c r="Y14" s="143">
        <f t="shared" si="6"/>
        <v>2460826.9844444422</v>
      </c>
      <c r="Z14" s="143">
        <f t="shared" si="6"/>
        <v>2362858.6933333315</v>
      </c>
      <c r="AA14" s="143">
        <f t="shared" si="6"/>
        <v>2264890.4022222199</v>
      </c>
      <c r="AB14" s="143">
        <f>+SUM(AB8:AB8)-SUM(AB11:AB12)</f>
        <v>2166922.1111111082</v>
      </c>
      <c r="AC14" s="143">
        <f>+SUM(AC8:AC8)-SUM(AC11:AC12)</f>
        <v>2068953.8199999966</v>
      </c>
      <c r="AD14" s="143">
        <f>+SUM(AD8:AD8)-SUM(AD11:AD12)</f>
        <v>1970985.5288888849</v>
      </c>
      <c r="AE14" s="143">
        <f>+SUM(AE8:AE8)-SUM(AE11:AE12)</f>
        <v>1873017.2377777742</v>
      </c>
      <c r="AF14" s="143">
        <f>+SUM(AF8:AF8)-SUM(AF11:AF12)</f>
        <v>1775048.9466666635</v>
      </c>
      <c r="AG14" s="143">
        <f t="shared" ref="AG14:AO14" si="7">+SUM(AG8:AG8)-SUM(AG11:AG12)</f>
        <v>1677080.6555555528</v>
      </c>
      <c r="AH14" s="143">
        <f t="shared" si="7"/>
        <v>1579112.3644444421</v>
      </c>
      <c r="AI14" s="143">
        <f t="shared" si="7"/>
        <v>1481144.0733333314</v>
      </c>
      <c r="AJ14" s="143">
        <f t="shared" si="7"/>
        <v>1383175.7822222207</v>
      </c>
      <c r="AK14" s="143">
        <f t="shared" si="7"/>
        <v>1285207.49111111</v>
      </c>
      <c r="AL14" s="143">
        <f t="shared" si="7"/>
        <v>1187239.1999999993</v>
      </c>
      <c r="AM14" s="143">
        <f t="shared" si="7"/>
        <v>1089270.9088888876</v>
      </c>
      <c r="AN14" s="143">
        <f t="shared" si="7"/>
        <v>991302.6177777769</v>
      </c>
      <c r="AO14" s="143">
        <f t="shared" si="7"/>
        <v>893334.32666666619</v>
      </c>
      <c r="AP14" s="143">
        <f>+SUM(AP8:AP8)-SUM(AP11:AP12)</f>
        <v>795366.03555555549</v>
      </c>
    </row>
    <row r="15" spans="1:42" ht="13.8" thickTop="1" x14ac:dyDescent="0.25">
      <c r="A15" s="129"/>
      <c r="B15" s="129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x14ac:dyDescent="0.25">
      <c r="A16" s="129" t="s">
        <v>373</v>
      </c>
      <c r="B16" s="129"/>
      <c r="C16" s="144">
        <f>ROUND((C14+C8)/2,2)</f>
        <v>7177634.4400000004</v>
      </c>
      <c r="D16" s="144">
        <f t="shared" ref="D16:AA16" si="8">+(D14+C14)/2</f>
        <v>6892287.8583333334</v>
      </c>
      <c r="E16" s="144">
        <f t="shared" si="8"/>
        <v>6561204.4872222226</v>
      </c>
      <c r="F16" s="144">
        <f t="shared" si="8"/>
        <v>6253540.0911111105</v>
      </c>
      <c r="G16" s="144">
        <f t="shared" si="8"/>
        <v>5966903.4550000001</v>
      </c>
      <c r="H16" s="144">
        <f t="shared" si="8"/>
        <v>5699255.1438888889</v>
      </c>
      <c r="I16" s="144">
        <f t="shared" si="8"/>
        <v>5444856.4977777777</v>
      </c>
      <c r="J16" s="144">
        <f t="shared" si="8"/>
        <v>5194801.0916666668</v>
      </c>
      <c r="K16" s="144">
        <f t="shared" si="8"/>
        <v>4944813.6755555551</v>
      </c>
      <c r="L16" s="144">
        <f t="shared" si="8"/>
        <v>4694924.4594444446</v>
      </c>
      <c r="M16" s="144">
        <f t="shared" si="8"/>
        <v>4445035.2433333341</v>
      </c>
      <c r="N16" s="144">
        <f t="shared" si="8"/>
        <v>4195146.0272222226</v>
      </c>
      <c r="O16" s="144">
        <f t="shared" si="8"/>
        <v>3945256.8111111117</v>
      </c>
      <c r="P16" s="144">
        <f t="shared" si="8"/>
        <v>3695367.5950000007</v>
      </c>
      <c r="Q16" s="144">
        <f t="shared" si="8"/>
        <v>3445478.3788888892</v>
      </c>
      <c r="R16" s="144">
        <f t="shared" si="8"/>
        <v>3233537.2377777779</v>
      </c>
      <c r="S16" s="144">
        <f t="shared" si="8"/>
        <v>3097620.8766666669</v>
      </c>
      <c r="T16" s="144">
        <f t="shared" si="8"/>
        <v>2999652.5855555553</v>
      </c>
      <c r="U16" s="144">
        <f t="shared" si="8"/>
        <v>2901684.2944444437</v>
      </c>
      <c r="V16" s="144">
        <f t="shared" si="8"/>
        <v>2803716.003333332</v>
      </c>
      <c r="W16" s="144">
        <f t="shared" si="8"/>
        <v>2705747.7122222208</v>
      </c>
      <c r="X16" s="144">
        <f t="shared" si="8"/>
        <v>2607779.4211111097</v>
      </c>
      <c r="Y16" s="144">
        <f t="shared" si="8"/>
        <v>2509811.129999998</v>
      </c>
      <c r="Z16" s="144">
        <f t="shared" si="8"/>
        <v>2411842.8388888869</v>
      </c>
      <c r="AA16" s="144">
        <f t="shared" si="8"/>
        <v>2313874.5477777757</v>
      </c>
      <c r="AB16" s="144">
        <f>+(AB14+AA14)/2</f>
        <v>2215906.256666664</v>
      </c>
      <c r="AC16" s="144">
        <f>+(AC14+AB14)/2</f>
        <v>2117937.9655555524</v>
      </c>
      <c r="AD16" s="144">
        <f>+(AD14+AC14)/2</f>
        <v>2019969.6744444408</v>
      </c>
      <c r="AE16" s="144">
        <f>+(AE14+AD14)/2</f>
        <v>1922001.3833333296</v>
      </c>
      <c r="AF16" s="144">
        <f>+(AF14+AE14)/2</f>
        <v>1824033.0922222189</v>
      </c>
      <c r="AG16" s="144">
        <f t="shared" ref="AG16:AO16" si="9">+(AG14+AF14)/2</f>
        <v>1726064.8011111082</v>
      </c>
      <c r="AH16" s="144">
        <f t="shared" si="9"/>
        <v>1628096.5099999974</v>
      </c>
      <c r="AI16" s="144">
        <f t="shared" si="9"/>
        <v>1530128.2188888867</v>
      </c>
      <c r="AJ16" s="144">
        <f t="shared" si="9"/>
        <v>1432159.927777776</v>
      </c>
      <c r="AK16" s="144">
        <f t="shared" si="9"/>
        <v>1334191.6366666653</v>
      </c>
      <c r="AL16" s="144">
        <f t="shared" si="9"/>
        <v>1236223.3455555546</v>
      </c>
      <c r="AM16" s="144">
        <f t="shared" si="9"/>
        <v>1138255.0544444434</v>
      </c>
      <c r="AN16" s="144">
        <f t="shared" si="9"/>
        <v>1040286.7633333323</v>
      </c>
      <c r="AO16" s="144">
        <f t="shared" si="9"/>
        <v>942318.47222222155</v>
      </c>
      <c r="AP16" s="144">
        <f>+(AP14+AO14)/2</f>
        <v>844350.18111111084</v>
      </c>
    </row>
    <row r="17" spans="1:42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42" x14ac:dyDescent="0.25">
      <c r="A18" s="129" t="s">
        <v>374</v>
      </c>
      <c r="B18" s="145">
        <v>7.2400000000000006E-2</v>
      </c>
      <c r="C18" s="129">
        <f t="shared" ref="C18:AA18" si="10">ROUND(C16*$B$18,2)</f>
        <v>519660.73</v>
      </c>
      <c r="D18" s="129">
        <f t="shared" si="10"/>
        <v>499001.64</v>
      </c>
      <c r="E18" s="129">
        <f t="shared" si="10"/>
        <v>475031.2</v>
      </c>
      <c r="F18" s="129">
        <f t="shared" si="10"/>
        <v>452756.3</v>
      </c>
      <c r="G18" s="129">
        <f t="shared" si="10"/>
        <v>432003.81</v>
      </c>
      <c r="H18" s="129">
        <f t="shared" si="10"/>
        <v>412626.07</v>
      </c>
      <c r="I18" s="129">
        <f t="shared" si="10"/>
        <v>394207.61</v>
      </c>
      <c r="J18" s="129">
        <f t="shared" si="10"/>
        <v>376103.6</v>
      </c>
      <c r="K18" s="129">
        <f t="shared" si="10"/>
        <v>358004.51</v>
      </c>
      <c r="L18" s="129">
        <f t="shared" si="10"/>
        <v>339912.53</v>
      </c>
      <c r="M18" s="129">
        <f t="shared" si="10"/>
        <v>321820.55</v>
      </c>
      <c r="N18" s="129">
        <f t="shared" si="10"/>
        <v>303728.57</v>
      </c>
      <c r="O18" s="129">
        <f t="shared" si="10"/>
        <v>285636.59000000003</v>
      </c>
      <c r="P18" s="129">
        <f t="shared" si="10"/>
        <v>267544.61</v>
      </c>
      <c r="Q18" s="129">
        <f t="shared" si="10"/>
        <v>249452.63</v>
      </c>
      <c r="R18" s="129">
        <f t="shared" si="10"/>
        <v>234108.1</v>
      </c>
      <c r="S18" s="129">
        <f t="shared" si="10"/>
        <v>224267.75</v>
      </c>
      <c r="T18" s="129">
        <f t="shared" si="10"/>
        <v>217174.85</v>
      </c>
      <c r="U18" s="129">
        <f t="shared" si="10"/>
        <v>210081.94</v>
      </c>
      <c r="V18" s="129">
        <f t="shared" si="10"/>
        <v>202989.04</v>
      </c>
      <c r="W18" s="129">
        <f t="shared" si="10"/>
        <v>195896.13</v>
      </c>
      <c r="X18" s="129">
        <f t="shared" si="10"/>
        <v>188803.23</v>
      </c>
      <c r="Y18" s="129">
        <f t="shared" si="10"/>
        <v>181710.33</v>
      </c>
      <c r="Z18" s="129">
        <f t="shared" si="10"/>
        <v>174617.42</v>
      </c>
      <c r="AA18" s="129">
        <f t="shared" si="10"/>
        <v>167524.51999999999</v>
      </c>
      <c r="AB18" s="129">
        <f>ROUND(AB16*$B$18,2)</f>
        <v>160431.60999999999</v>
      </c>
      <c r="AC18" s="129">
        <f>ROUND(AC16*$B$18,2)</f>
        <v>153338.71</v>
      </c>
      <c r="AD18" s="129">
        <f>ROUND(AD16*$B$18,2)</f>
        <v>146245.79999999999</v>
      </c>
      <c r="AE18" s="129">
        <f>ROUND(AE16*$B$18,2)</f>
        <v>139152.9</v>
      </c>
      <c r="AF18" s="129">
        <f>ROUND(AF16*$B$18,2)</f>
        <v>132060</v>
      </c>
      <c r="AG18" s="129">
        <f t="shared" ref="AG18:AO18" si="11">ROUND(AG16*$B$18,2)</f>
        <v>124967.09</v>
      </c>
      <c r="AH18" s="129">
        <f t="shared" si="11"/>
        <v>117874.19</v>
      </c>
      <c r="AI18" s="129">
        <f t="shared" si="11"/>
        <v>110781.28</v>
      </c>
      <c r="AJ18" s="129">
        <f t="shared" si="11"/>
        <v>103688.38</v>
      </c>
      <c r="AK18" s="129">
        <f t="shared" si="11"/>
        <v>96595.47</v>
      </c>
      <c r="AL18" s="129">
        <f t="shared" si="11"/>
        <v>89502.57</v>
      </c>
      <c r="AM18" s="129">
        <f t="shared" si="11"/>
        <v>82409.67</v>
      </c>
      <c r="AN18" s="129">
        <f t="shared" si="11"/>
        <v>75316.759999999995</v>
      </c>
      <c r="AO18" s="129">
        <f t="shared" si="11"/>
        <v>68223.86</v>
      </c>
      <c r="AP18" s="129">
        <f>ROUND(AP16*$B$18,2)</f>
        <v>61130.95</v>
      </c>
    </row>
    <row r="19" spans="1:42" x14ac:dyDescent="0.25">
      <c r="A19" s="129" t="s">
        <v>375</v>
      </c>
      <c r="B19" s="145">
        <v>7.8289999999999992E-3</v>
      </c>
      <c r="C19" s="146">
        <f t="shared" ref="C19:AA19" si="12">ROUND((+C8)*$B$19,2)</f>
        <v>57083.21</v>
      </c>
      <c r="D19" s="146">
        <f t="shared" si="12"/>
        <v>57083.21</v>
      </c>
      <c r="E19" s="146">
        <f t="shared" si="12"/>
        <v>57083.21</v>
      </c>
      <c r="F19" s="146">
        <f t="shared" si="12"/>
        <v>57083.21</v>
      </c>
      <c r="G19" s="146">
        <f t="shared" si="12"/>
        <v>57083.21</v>
      </c>
      <c r="H19" s="146">
        <f t="shared" si="12"/>
        <v>57083.21</v>
      </c>
      <c r="I19" s="146">
        <f t="shared" si="12"/>
        <v>57083.21</v>
      </c>
      <c r="J19" s="146">
        <f t="shared" si="12"/>
        <v>57083.21</v>
      </c>
      <c r="K19" s="146">
        <f t="shared" si="12"/>
        <v>57083.21</v>
      </c>
      <c r="L19" s="146">
        <f t="shared" si="12"/>
        <v>57083.21</v>
      </c>
      <c r="M19" s="146">
        <f t="shared" si="12"/>
        <v>57083.21</v>
      </c>
      <c r="N19" s="146">
        <f t="shared" si="12"/>
        <v>57083.21</v>
      </c>
      <c r="O19" s="146">
        <f t="shared" si="12"/>
        <v>57083.21</v>
      </c>
      <c r="P19" s="146">
        <f t="shared" si="12"/>
        <v>57083.21</v>
      </c>
      <c r="Q19" s="146">
        <f t="shared" si="12"/>
        <v>57083.21</v>
      </c>
      <c r="R19" s="146">
        <f t="shared" si="12"/>
        <v>57083.21</v>
      </c>
      <c r="S19" s="146">
        <f t="shared" si="12"/>
        <v>57083.21</v>
      </c>
      <c r="T19" s="146">
        <f t="shared" si="12"/>
        <v>57083.21</v>
      </c>
      <c r="U19" s="146">
        <f t="shared" si="12"/>
        <v>57083.21</v>
      </c>
      <c r="V19" s="146">
        <f t="shared" si="12"/>
        <v>57083.21</v>
      </c>
      <c r="W19" s="146">
        <f t="shared" si="12"/>
        <v>57083.21</v>
      </c>
      <c r="X19" s="146">
        <f t="shared" si="12"/>
        <v>57083.21</v>
      </c>
      <c r="Y19" s="146">
        <f t="shared" si="12"/>
        <v>57083.21</v>
      </c>
      <c r="Z19" s="146">
        <f t="shared" si="12"/>
        <v>57083.21</v>
      </c>
      <c r="AA19" s="146">
        <f t="shared" si="12"/>
        <v>57083.21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</row>
    <row r="20" spans="1:42" x14ac:dyDescent="0.25">
      <c r="A20" s="129"/>
      <c r="B20" s="145">
        <v>0</v>
      </c>
      <c r="C20" s="141">
        <f t="shared" ref="C20:W20" ca="1" si="13">ROUND(+C25*$B$20,2)</f>
        <v>0</v>
      </c>
      <c r="D20" s="141">
        <f t="shared" ca="1" si="13"/>
        <v>0</v>
      </c>
      <c r="E20" s="141">
        <f t="shared" ca="1" si="13"/>
        <v>0</v>
      </c>
      <c r="F20" s="141">
        <f t="shared" ca="1" si="13"/>
        <v>0</v>
      </c>
      <c r="G20" s="141">
        <f t="shared" ca="1" si="13"/>
        <v>0</v>
      </c>
      <c r="H20" s="141">
        <f t="shared" ca="1" si="13"/>
        <v>0</v>
      </c>
      <c r="I20" s="141">
        <f t="shared" ca="1" si="13"/>
        <v>0</v>
      </c>
      <c r="J20" s="141">
        <f t="shared" ca="1" si="13"/>
        <v>0</v>
      </c>
      <c r="K20" s="141">
        <f t="shared" ca="1" si="13"/>
        <v>0</v>
      </c>
      <c r="L20" s="141">
        <f t="shared" ca="1" si="13"/>
        <v>0</v>
      </c>
      <c r="M20" s="141">
        <f t="shared" ca="1" si="13"/>
        <v>0</v>
      </c>
      <c r="N20" s="141">
        <f t="shared" ca="1" si="13"/>
        <v>0</v>
      </c>
      <c r="O20" s="141">
        <f t="shared" ca="1" si="13"/>
        <v>0</v>
      </c>
      <c r="P20" s="141">
        <f t="shared" ca="1" si="13"/>
        <v>0</v>
      </c>
      <c r="Q20" s="141">
        <f t="shared" ca="1" si="13"/>
        <v>0</v>
      </c>
      <c r="R20" s="141">
        <f t="shared" ca="1" si="13"/>
        <v>0</v>
      </c>
      <c r="S20" s="141">
        <f t="shared" ca="1" si="13"/>
        <v>0</v>
      </c>
      <c r="T20" s="141">
        <f t="shared" ca="1" si="13"/>
        <v>0</v>
      </c>
      <c r="U20" s="141">
        <f t="shared" ca="1" si="13"/>
        <v>0</v>
      </c>
      <c r="V20" s="141">
        <f t="shared" ca="1" si="13"/>
        <v>0</v>
      </c>
      <c r="W20" s="141">
        <f t="shared" ca="1" si="13"/>
        <v>0</v>
      </c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</row>
    <row r="21" spans="1:42" x14ac:dyDescent="0.25">
      <c r="A21" s="129" t="s">
        <v>376</v>
      </c>
      <c r="B21" s="129"/>
      <c r="C21" s="141">
        <f>+[1]Depr!H8</f>
        <v>150720.45111111112</v>
      </c>
      <c r="D21" s="141">
        <f>+[1]Depr!I8</f>
        <v>150720.45111111112</v>
      </c>
      <c r="E21" s="141">
        <f>+[1]Depr!J8</f>
        <v>150720.45111111112</v>
      </c>
      <c r="F21" s="141">
        <f>+[1]Depr!K8</f>
        <v>150720.45111111112</v>
      </c>
      <c r="G21" s="141">
        <f>+[1]Depr!L8</f>
        <v>150720.45111111112</v>
      </c>
      <c r="H21" s="141">
        <f>+[1]Depr!M8</f>
        <v>150720.45111111112</v>
      </c>
      <c r="I21" s="141">
        <f>+[1]Depr!N8</f>
        <v>150720.45111111112</v>
      </c>
      <c r="J21" s="141">
        <f>+[1]Depr!O8</f>
        <v>150720.45111111112</v>
      </c>
      <c r="K21" s="141">
        <f>+[1]Depr!P8</f>
        <v>150720.45111111112</v>
      </c>
      <c r="L21" s="141">
        <f>+[1]Depr!Q8</f>
        <v>150720.45111111112</v>
      </c>
      <c r="M21" s="141">
        <f>+[1]Depr!R8</f>
        <v>150720.45111111112</v>
      </c>
      <c r="N21" s="141">
        <f>+[1]Depr!S8</f>
        <v>150720.45111111112</v>
      </c>
      <c r="O21" s="141">
        <f>+[1]Depr!T8</f>
        <v>150720.45111111112</v>
      </c>
      <c r="P21" s="141">
        <f>+[1]Depr!U8</f>
        <v>150720.45111111112</v>
      </c>
      <c r="Q21" s="141">
        <f>+[1]Depr!V8</f>
        <v>150720.45111111112</v>
      </c>
      <c r="R21" s="141">
        <f>+[1]Depr!W8</f>
        <v>150720.45111111112</v>
      </c>
      <c r="S21" s="141">
        <f>+[1]Depr!X8</f>
        <v>150720.45111111112</v>
      </c>
      <c r="T21" s="141">
        <f>+[1]Depr!Y8</f>
        <v>150720.45111111112</v>
      </c>
      <c r="U21" s="141">
        <f>+[1]Depr!Z8</f>
        <v>150720.45111111112</v>
      </c>
      <c r="V21" s="141">
        <f>+[1]Depr!AA8</f>
        <v>150720.45111111112</v>
      </c>
      <c r="W21" s="141">
        <f>+[1]Depr!AB8</f>
        <v>150720.45111111112</v>
      </c>
      <c r="X21" s="141">
        <f>+[1]Depr!AC8</f>
        <v>150720.45111111112</v>
      </c>
      <c r="Y21" s="141">
        <f>+[1]Depr!AD8</f>
        <v>150720.45111111112</v>
      </c>
      <c r="Z21" s="141">
        <f>+[1]Depr!AE8</f>
        <v>150720.45111111112</v>
      </c>
      <c r="AA21" s="141">
        <f>+[1]Depr!AF8</f>
        <v>150720.45111111112</v>
      </c>
      <c r="AB21" s="141">
        <f>+[1]Depr!AG8</f>
        <v>150720.45111111112</v>
      </c>
      <c r="AC21" s="141">
        <f>+[1]Depr!AH8</f>
        <v>150720.45111111112</v>
      </c>
      <c r="AD21" s="141">
        <f>+[1]Depr!AI8</f>
        <v>150720.45111111112</v>
      </c>
      <c r="AE21" s="141">
        <f>+[1]Depr!AJ8</f>
        <v>150720.45111111112</v>
      </c>
      <c r="AF21" s="141">
        <f>+[1]Depr!AK8</f>
        <v>150720.45111111112</v>
      </c>
      <c r="AG21" s="141">
        <f>+[1]Depr!AL8</f>
        <v>150720.45111111112</v>
      </c>
      <c r="AH21" s="141">
        <f>+[1]Depr!AM8</f>
        <v>150720.45111111112</v>
      </c>
      <c r="AI21" s="141">
        <f>+[1]Depr!AN8</f>
        <v>150720.45111111112</v>
      </c>
      <c r="AJ21" s="141">
        <f>+[1]Depr!AO8</f>
        <v>150720.45111111112</v>
      </c>
      <c r="AK21" s="141">
        <f>+[1]Depr!AP8</f>
        <v>150720.45111111112</v>
      </c>
      <c r="AL21" s="141">
        <f>+[1]Depr!AQ8</f>
        <v>150720.45111111112</v>
      </c>
      <c r="AM21" s="141">
        <f>+[1]Depr!AR8</f>
        <v>150720.45111111112</v>
      </c>
      <c r="AN21" s="141">
        <f>+[1]Depr!AS8</f>
        <v>150720.45111111112</v>
      </c>
      <c r="AO21" s="141">
        <f>+[1]Depr!AT8</f>
        <v>150720.45111111112</v>
      </c>
      <c r="AP21" s="141">
        <f>+[1]Depr!AU8</f>
        <v>150720.45111111112</v>
      </c>
    </row>
    <row r="22" spans="1:42" x14ac:dyDescent="0.25">
      <c r="A22" s="130" t="s">
        <v>377</v>
      </c>
      <c r="B22" s="130"/>
      <c r="C22" s="146">
        <f t="shared" ref="C22:AP22" si="14">ROUND((+C33+C34-C21)*$B$39,2)</f>
        <v>76514.66</v>
      </c>
      <c r="D22" s="146">
        <f t="shared" si="14"/>
        <v>192737.61</v>
      </c>
      <c r="E22" s="146">
        <f t="shared" si="14"/>
        <v>167988.23</v>
      </c>
      <c r="F22" s="146">
        <f t="shared" si="14"/>
        <v>145899.66</v>
      </c>
      <c r="G22" s="146">
        <f t="shared" si="14"/>
        <v>125932.71</v>
      </c>
      <c r="H22" s="146">
        <f t="shared" si="14"/>
        <v>107923.01</v>
      </c>
      <c r="I22" s="146">
        <f t="shared" si="14"/>
        <v>99433.38</v>
      </c>
      <c r="J22" s="146">
        <f t="shared" si="14"/>
        <v>99236.53</v>
      </c>
      <c r="K22" s="146">
        <f t="shared" si="14"/>
        <v>99297.4</v>
      </c>
      <c r="L22" s="146">
        <f t="shared" si="14"/>
        <v>99040.13</v>
      </c>
      <c r="M22" s="146">
        <f t="shared" si="14"/>
        <v>99297.4</v>
      </c>
      <c r="N22" s="146">
        <f t="shared" si="14"/>
        <v>99040.13</v>
      </c>
      <c r="O22" s="146">
        <f t="shared" si="14"/>
        <v>99297.4</v>
      </c>
      <c r="P22" s="146">
        <f t="shared" si="14"/>
        <v>99040.13</v>
      </c>
      <c r="Q22" s="146">
        <f t="shared" si="14"/>
        <v>99297.4</v>
      </c>
      <c r="R22" s="146">
        <f t="shared" si="14"/>
        <v>23143.98</v>
      </c>
      <c r="S22" s="146">
        <f t="shared" si="14"/>
        <v>-52752.160000000003</v>
      </c>
      <c r="T22" s="146">
        <f t="shared" si="14"/>
        <v>-52752.160000000003</v>
      </c>
      <c r="U22" s="146">
        <f t="shared" si="14"/>
        <v>-52752.160000000003</v>
      </c>
      <c r="V22" s="146">
        <f t="shared" si="14"/>
        <v>-52752.160000000003</v>
      </c>
      <c r="W22" s="146">
        <f t="shared" si="14"/>
        <v>-52752.160000000003</v>
      </c>
      <c r="X22" s="146">
        <f t="shared" si="14"/>
        <v>-52752.160000000003</v>
      </c>
      <c r="Y22" s="146">
        <f t="shared" si="14"/>
        <v>-52752.160000000003</v>
      </c>
      <c r="Z22" s="146">
        <f t="shared" si="14"/>
        <v>-52752.160000000003</v>
      </c>
      <c r="AA22" s="146">
        <f t="shared" si="14"/>
        <v>-52752.160000000003</v>
      </c>
      <c r="AB22" s="146">
        <f t="shared" si="14"/>
        <v>-52752.160000000003</v>
      </c>
      <c r="AC22" s="146">
        <f t="shared" si="14"/>
        <v>-52752.160000000003</v>
      </c>
      <c r="AD22" s="146">
        <f t="shared" si="14"/>
        <v>-52752.160000000003</v>
      </c>
      <c r="AE22" s="146">
        <f t="shared" si="14"/>
        <v>-52752.160000000003</v>
      </c>
      <c r="AF22" s="146">
        <f t="shared" si="14"/>
        <v>-52752.160000000003</v>
      </c>
      <c r="AG22" s="146">
        <f t="shared" si="14"/>
        <v>-52752.160000000003</v>
      </c>
      <c r="AH22" s="146">
        <f t="shared" si="14"/>
        <v>-52752.160000000003</v>
      </c>
      <c r="AI22" s="146">
        <f t="shared" si="14"/>
        <v>-52752.160000000003</v>
      </c>
      <c r="AJ22" s="146">
        <f t="shared" si="14"/>
        <v>-52752.160000000003</v>
      </c>
      <c r="AK22" s="146">
        <f t="shared" si="14"/>
        <v>-52752.160000000003</v>
      </c>
      <c r="AL22" s="146">
        <f t="shared" si="14"/>
        <v>-52752.160000000003</v>
      </c>
      <c r="AM22" s="146">
        <f t="shared" si="14"/>
        <v>-52752.160000000003</v>
      </c>
      <c r="AN22" s="146">
        <f t="shared" si="14"/>
        <v>-52752.160000000003</v>
      </c>
      <c r="AO22" s="146">
        <f t="shared" si="14"/>
        <v>-52752.160000000003</v>
      </c>
      <c r="AP22" s="146">
        <f t="shared" si="14"/>
        <v>-52752.160000000003</v>
      </c>
    </row>
    <row r="23" spans="1:42" x14ac:dyDescent="0.25">
      <c r="A23" s="129" t="s">
        <v>378</v>
      </c>
      <c r="B23" s="130"/>
      <c r="C23" s="146">
        <f ca="1">+C45+C39</f>
        <v>105907.68</v>
      </c>
      <c r="D23" s="146">
        <f t="shared" ref="D23:W23" ca="1" si="15">+D45+D39</f>
        <v>-17567.47</v>
      </c>
      <c r="E23" s="146">
        <f t="shared" ca="1" si="15"/>
        <v>-1232.69</v>
      </c>
      <c r="F23" s="146">
        <f t="shared" ca="1" si="15"/>
        <v>13036.47</v>
      </c>
      <c r="G23" s="146">
        <f t="shared" ca="1" si="15"/>
        <v>25718.44</v>
      </c>
      <c r="H23" s="146">
        <f t="shared" ca="1" si="15"/>
        <v>36925.75</v>
      </c>
      <c r="I23" s="146">
        <f t="shared" ca="1" si="15"/>
        <v>38949.75</v>
      </c>
      <c r="J23" s="146">
        <f t="shared" ca="1" si="15"/>
        <v>32791.339999999997</v>
      </c>
      <c r="K23" s="146">
        <f t="shared" ca="1" si="15"/>
        <v>26376.94</v>
      </c>
      <c r="L23" s="146">
        <f t="shared" ca="1" si="15"/>
        <v>20283.189999999999</v>
      </c>
      <c r="M23" s="146">
        <f t="shared" ca="1" si="15"/>
        <v>13674.87</v>
      </c>
      <c r="N23" s="146">
        <f t="shared" ca="1" si="15"/>
        <v>7581.13</v>
      </c>
      <c r="O23" s="146">
        <f t="shared" ca="1" si="15"/>
        <v>972.81</v>
      </c>
      <c r="P23" s="146">
        <f t="shared" ca="1" si="15"/>
        <v>-5120.93</v>
      </c>
      <c r="Q23" s="146">
        <f t="shared" ca="1" si="15"/>
        <v>-11729.25</v>
      </c>
      <c r="R23" s="146">
        <f t="shared" ca="1" si="15"/>
        <v>59037.61</v>
      </c>
      <c r="S23" s="146">
        <f t="shared" ca="1" si="15"/>
        <v>131479.38</v>
      </c>
      <c r="T23" s="146">
        <f t="shared" ca="1" si="15"/>
        <v>128989.48</v>
      </c>
      <c r="U23" s="146">
        <f t="shared" ca="1" si="15"/>
        <v>126499.58</v>
      </c>
      <c r="V23" s="146">
        <f t="shared" ca="1" si="15"/>
        <v>124009.68</v>
      </c>
      <c r="W23" s="146">
        <f t="shared" ca="1" si="15"/>
        <v>121519.78</v>
      </c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</row>
    <row r="24" spans="1:42" x14ac:dyDescent="0.25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</row>
    <row r="25" spans="1:42" ht="13.8" thickBot="1" x14ac:dyDescent="0.3">
      <c r="A25" s="147" t="s">
        <v>379</v>
      </c>
      <c r="B25" s="148"/>
      <c r="C25" s="149">
        <f t="shared" ref="C25:AP25" ca="1" si="16">SUM(C18:C24)</f>
        <v>909886.73111111112</v>
      </c>
      <c r="D25" s="149">
        <f t="shared" ca="1" si="16"/>
        <v>881975.44111111108</v>
      </c>
      <c r="E25" s="149">
        <f t="shared" ca="1" si="16"/>
        <v>849590.40111111116</v>
      </c>
      <c r="F25" s="149">
        <f t="shared" ca="1" si="16"/>
        <v>819496.09111111111</v>
      </c>
      <c r="G25" s="149">
        <f t="shared" ca="1" si="16"/>
        <v>791458.62111111102</v>
      </c>
      <c r="H25" s="149">
        <f t="shared" ca="1" si="16"/>
        <v>765278.49111111113</v>
      </c>
      <c r="I25" s="149">
        <f t="shared" ca="1" si="16"/>
        <v>740394.40111111116</v>
      </c>
      <c r="J25" s="149">
        <f t="shared" ca="1" si="16"/>
        <v>715935.13111111114</v>
      </c>
      <c r="K25" s="149">
        <f t="shared" ca="1" si="16"/>
        <v>691482.51111111115</v>
      </c>
      <c r="L25" s="149">
        <f t="shared" ca="1" si="16"/>
        <v>667039.51111111115</v>
      </c>
      <c r="M25" s="149">
        <f t="shared" ca="1" si="16"/>
        <v>642596.48111111112</v>
      </c>
      <c r="N25" s="149">
        <f t="shared" ca="1" si="16"/>
        <v>618153.49111111113</v>
      </c>
      <c r="O25" s="149">
        <f t="shared" ca="1" si="16"/>
        <v>593710.46111111122</v>
      </c>
      <c r="P25" s="149">
        <f t="shared" ca="1" si="16"/>
        <v>569267.47111111111</v>
      </c>
      <c r="Q25" s="149">
        <f t="shared" ca="1" si="16"/>
        <v>544824.4411111112</v>
      </c>
      <c r="R25" s="149">
        <f t="shared" ca="1" si="16"/>
        <v>524093.35111111111</v>
      </c>
      <c r="S25" s="149">
        <f t="shared" ca="1" si="16"/>
        <v>510798.63111111114</v>
      </c>
      <c r="T25" s="149">
        <f t="shared" ca="1" si="16"/>
        <v>501215.8311111111</v>
      </c>
      <c r="U25" s="149">
        <f t="shared" ca="1" si="16"/>
        <v>491633.0211111111</v>
      </c>
      <c r="V25" s="149">
        <f t="shared" ca="1" si="16"/>
        <v>482050.22111111105</v>
      </c>
      <c r="W25" s="149">
        <f t="shared" ca="1" si="16"/>
        <v>472467.41111111117</v>
      </c>
      <c r="X25" s="149">
        <f t="shared" si="16"/>
        <v>343854.73111111112</v>
      </c>
      <c r="Y25" s="149">
        <f t="shared" si="16"/>
        <v>336761.8311111111</v>
      </c>
      <c r="Z25" s="149">
        <f t="shared" si="16"/>
        <v>329668.92111111106</v>
      </c>
      <c r="AA25" s="149">
        <f t="shared" si="16"/>
        <v>322576.02111111104</v>
      </c>
      <c r="AB25" s="149">
        <f t="shared" si="16"/>
        <v>258399.90111111107</v>
      </c>
      <c r="AC25" s="149">
        <f t="shared" si="16"/>
        <v>251307.00111111111</v>
      </c>
      <c r="AD25" s="149">
        <f t="shared" si="16"/>
        <v>244214.09111111113</v>
      </c>
      <c r="AE25" s="149">
        <f t="shared" si="16"/>
        <v>237121.19111111111</v>
      </c>
      <c r="AF25" s="149">
        <f t="shared" si="16"/>
        <v>230028.29111111109</v>
      </c>
      <c r="AG25" s="149">
        <f t="shared" si="16"/>
        <v>222935.38111111111</v>
      </c>
      <c r="AH25" s="149">
        <f t="shared" si="16"/>
        <v>215842.48111111115</v>
      </c>
      <c r="AI25" s="149">
        <f t="shared" si="16"/>
        <v>208749.57111111112</v>
      </c>
      <c r="AJ25" s="149">
        <f t="shared" si="16"/>
        <v>201656.67111111112</v>
      </c>
      <c r="AK25" s="149">
        <f t="shared" si="16"/>
        <v>194563.76111111112</v>
      </c>
      <c r="AL25" s="149">
        <f t="shared" si="16"/>
        <v>187470.86111111112</v>
      </c>
      <c r="AM25" s="149">
        <f t="shared" si="16"/>
        <v>180377.96111111113</v>
      </c>
      <c r="AN25" s="149">
        <f t="shared" si="16"/>
        <v>173285.0511111111</v>
      </c>
      <c r="AO25" s="149">
        <f t="shared" si="16"/>
        <v>166192.15111111113</v>
      </c>
      <c r="AP25" s="149">
        <f t="shared" si="16"/>
        <v>159099.2411111111</v>
      </c>
    </row>
    <row r="26" spans="1:42" ht="13.8" thickTop="1" x14ac:dyDescent="0.25">
      <c r="A26" s="127"/>
      <c r="B26" s="127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</row>
    <row r="27" spans="1:42" ht="14.4" x14ac:dyDescent="0.35">
      <c r="A27" s="134" t="s">
        <v>380</v>
      </c>
      <c r="C27" s="150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51"/>
    </row>
    <row r="28" spans="1:42" x14ac:dyDescent="0.25">
      <c r="A28" s="130" t="s">
        <v>381</v>
      </c>
      <c r="B28" s="129"/>
      <c r="C28" s="129">
        <f t="shared" ref="C28:AP28" ca="1" si="17">+C25</f>
        <v>909886.73111111112</v>
      </c>
      <c r="D28" s="129">
        <f t="shared" ca="1" si="17"/>
        <v>881975.44111111108</v>
      </c>
      <c r="E28" s="129">
        <f t="shared" ca="1" si="17"/>
        <v>849590.40111111116</v>
      </c>
      <c r="F28" s="129">
        <f t="shared" ca="1" si="17"/>
        <v>819496.09111111111</v>
      </c>
      <c r="G28" s="129">
        <f t="shared" ca="1" si="17"/>
        <v>791458.62111111102</v>
      </c>
      <c r="H28" s="129">
        <f t="shared" ca="1" si="17"/>
        <v>765278.49111111113</v>
      </c>
      <c r="I28" s="129">
        <f t="shared" ca="1" si="17"/>
        <v>740394.40111111116</v>
      </c>
      <c r="J28" s="129">
        <f t="shared" ca="1" si="17"/>
        <v>715935.13111111114</v>
      </c>
      <c r="K28" s="129">
        <f t="shared" ca="1" si="17"/>
        <v>691482.51111111115</v>
      </c>
      <c r="L28" s="129">
        <f t="shared" ca="1" si="17"/>
        <v>667039.51111111115</v>
      </c>
      <c r="M28" s="129">
        <f t="shared" ca="1" si="17"/>
        <v>642596.48111111112</v>
      </c>
      <c r="N28" s="129">
        <f t="shared" ca="1" si="17"/>
        <v>618153.49111111113</v>
      </c>
      <c r="O28" s="129">
        <f t="shared" ca="1" si="17"/>
        <v>593710.46111111122</v>
      </c>
      <c r="P28" s="129">
        <f t="shared" ca="1" si="17"/>
        <v>569267.47111111111</v>
      </c>
      <c r="Q28" s="129">
        <f t="shared" ca="1" si="17"/>
        <v>544824.4411111112</v>
      </c>
      <c r="R28" s="129">
        <f t="shared" ca="1" si="17"/>
        <v>524093.35111111111</v>
      </c>
      <c r="S28" s="129">
        <f t="shared" ca="1" si="17"/>
        <v>510798.63111111114</v>
      </c>
      <c r="T28" s="129">
        <f t="shared" ca="1" si="17"/>
        <v>501215.8311111111</v>
      </c>
      <c r="U28" s="129">
        <f t="shared" ca="1" si="17"/>
        <v>491633.0211111111</v>
      </c>
      <c r="V28" s="129">
        <f t="shared" ca="1" si="17"/>
        <v>482050.22111111105</v>
      </c>
      <c r="W28" s="129">
        <f t="shared" ca="1" si="17"/>
        <v>472467.41111111117</v>
      </c>
      <c r="X28" s="129">
        <f t="shared" si="17"/>
        <v>343854.73111111112</v>
      </c>
      <c r="Y28" s="129">
        <f t="shared" si="17"/>
        <v>336761.8311111111</v>
      </c>
      <c r="Z28" s="129">
        <f t="shared" si="17"/>
        <v>329668.92111111106</v>
      </c>
      <c r="AA28" s="129">
        <f t="shared" si="17"/>
        <v>322576.02111111104</v>
      </c>
      <c r="AB28" s="129">
        <f t="shared" si="17"/>
        <v>258399.90111111107</v>
      </c>
      <c r="AC28" s="129">
        <f t="shared" si="17"/>
        <v>251307.00111111111</v>
      </c>
      <c r="AD28" s="129">
        <f t="shared" si="17"/>
        <v>244214.09111111113</v>
      </c>
      <c r="AE28" s="129">
        <f t="shared" si="17"/>
        <v>237121.19111111111</v>
      </c>
      <c r="AF28" s="129">
        <f t="shared" si="17"/>
        <v>230028.29111111109</v>
      </c>
      <c r="AG28" s="129">
        <f t="shared" si="17"/>
        <v>222935.38111111111</v>
      </c>
      <c r="AH28" s="129">
        <f t="shared" si="17"/>
        <v>215842.48111111115</v>
      </c>
      <c r="AI28" s="129">
        <f t="shared" si="17"/>
        <v>208749.57111111112</v>
      </c>
      <c r="AJ28" s="129">
        <f t="shared" si="17"/>
        <v>201656.67111111112</v>
      </c>
      <c r="AK28" s="129">
        <f t="shared" si="17"/>
        <v>194563.76111111112</v>
      </c>
      <c r="AL28" s="129">
        <f t="shared" si="17"/>
        <v>187470.86111111112</v>
      </c>
      <c r="AM28" s="129">
        <f t="shared" si="17"/>
        <v>180377.96111111113</v>
      </c>
      <c r="AN28" s="129">
        <f t="shared" si="17"/>
        <v>173285.0511111111</v>
      </c>
      <c r="AO28" s="129">
        <f t="shared" si="17"/>
        <v>166192.15111111113</v>
      </c>
      <c r="AP28" s="129">
        <f t="shared" si="17"/>
        <v>159099.2411111111</v>
      </c>
    </row>
    <row r="29" spans="1:42" x14ac:dyDescent="0.25">
      <c r="A29" s="130" t="str">
        <f>+A19</f>
        <v>Property Taxes</v>
      </c>
      <c r="B29" s="129"/>
      <c r="C29" s="141">
        <f t="shared" ref="C29:AP30" si="18">+C19</f>
        <v>57083.21</v>
      </c>
      <c r="D29" s="141">
        <f t="shared" si="18"/>
        <v>57083.21</v>
      </c>
      <c r="E29" s="141">
        <f t="shared" si="18"/>
        <v>57083.21</v>
      </c>
      <c r="F29" s="141">
        <f t="shared" si="18"/>
        <v>57083.21</v>
      </c>
      <c r="G29" s="141">
        <f t="shared" si="18"/>
        <v>57083.21</v>
      </c>
      <c r="H29" s="141">
        <f t="shared" si="18"/>
        <v>57083.21</v>
      </c>
      <c r="I29" s="141">
        <f t="shared" si="18"/>
        <v>57083.21</v>
      </c>
      <c r="J29" s="141">
        <f t="shared" si="18"/>
        <v>57083.21</v>
      </c>
      <c r="K29" s="141">
        <f t="shared" si="18"/>
        <v>57083.21</v>
      </c>
      <c r="L29" s="141">
        <f t="shared" si="18"/>
        <v>57083.21</v>
      </c>
      <c r="M29" s="141">
        <f t="shared" si="18"/>
        <v>57083.21</v>
      </c>
      <c r="N29" s="141">
        <f t="shared" si="18"/>
        <v>57083.21</v>
      </c>
      <c r="O29" s="141">
        <f t="shared" si="18"/>
        <v>57083.21</v>
      </c>
      <c r="P29" s="141">
        <f t="shared" si="18"/>
        <v>57083.21</v>
      </c>
      <c r="Q29" s="141">
        <f t="shared" si="18"/>
        <v>57083.21</v>
      </c>
      <c r="R29" s="141">
        <f t="shared" si="18"/>
        <v>57083.21</v>
      </c>
      <c r="S29" s="141">
        <f t="shared" si="18"/>
        <v>57083.21</v>
      </c>
      <c r="T29" s="141">
        <f t="shared" si="18"/>
        <v>57083.21</v>
      </c>
      <c r="U29" s="141">
        <f t="shared" si="18"/>
        <v>57083.21</v>
      </c>
      <c r="V29" s="141">
        <f t="shared" si="18"/>
        <v>57083.21</v>
      </c>
      <c r="W29" s="141">
        <f t="shared" si="18"/>
        <v>57083.21</v>
      </c>
      <c r="X29" s="141">
        <f t="shared" si="18"/>
        <v>57083.21</v>
      </c>
      <c r="Y29" s="141">
        <f t="shared" si="18"/>
        <v>57083.21</v>
      </c>
      <c r="Z29" s="141">
        <f t="shared" si="18"/>
        <v>57083.21</v>
      </c>
      <c r="AA29" s="141">
        <f t="shared" si="18"/>
        <v>57083.21</v>
      </c>
      <c r="AB29" s="141">
        <f t="shared" si="18"/>
        <v>0</v>
      </c>
      <c r="AC29" s="141">
        <f t="shared" si="18"/>
        <v>0</v>
      </c>
      <c r="AD29" s="141">
        <f t="shared" si="18"/>
        <v>0</v>
      </c>
      <c r="AE29" s="141">
        <f t="shared" si="18"/>
        <v>0</v>
      </c>
      <c r="AF29" s="141">
        <f t="shared" si="18"/>
        <v>0</v>
      </c>
      <c r="AG29" s="141">
        <f t="shared" si="18"/>
        <v>0</v>
      </c>
      <c r="AH29" s="141">
        <f t="shared" si="18"/>
        <v>0</v>
      </c>
      <c r="AI29" s="141">
        <f t="shared" si="18"/>
        <v>0</v>
      </c>
      <c r="AJ29" s="141">
        <f t="shared" si="18"/>
        <v>0</v>
      </c>
      <c r="AK29" s="141">
        <f t="shared" si="18"/>
        <v>0</v>
      </c>
      <c r="AL29" s="141">
        <f t="shared" si="18"/>
        <v>0</v>
      </c>
      <c r="AM29" s="141">
        <f t="shared" si="18"/>
        <v>0</v>
      </c>
      <c r="AN29" s="141">
        <f t="shared" si="18"/>
        <v>0</v>
      </c>
      <c r="AO29" s="141">
        <f t="shared" si="18"/>
        <v>0</v>
      </c>
      <c r="AP29" s="141">
        <f t="shared" si="18"/>
        <v>0</v>
      </c>
    </row>
    <row r="30" spans="1:42" x14ac:dyDescent="0.25">
      <c r="A30" s="129"/>
      <c r="B30" s="129"/>
      <c r="C30" s="141">
        <f t="shared" ca="1" si="18"/>
        <v>0</v>
      </c>
      <c r="D30" s="141">
        <f t="shared" ca="1" si="18"/>
        <v>0</v>
      </c>
      <c r="E30" s="141">
        <f t="shared" ca="1" si="18"/>
        <v>0</v>
      </c>
      <c r="F30" s="141">
        <f t="shared" ca="1" si="18"/>
        <v>0</v>
      </c>
      <c r="G30" s="141">
        <f t="shared" ca="1" si="18"/>
        <v>0</v>
      </c>
      <c r="H30" s="141">
        <f t="shared" ca="1" si="18"/>
        <v>0</v>
      </c>
      <c r="I30" s="141">
        <f t="shared" ca="1" si="18"/>
        <v>0</v>
      </c>
      <c r="J30" s="141">
        <f t="shared" ca="1" si="18"/>
        <v>0</v>
      </c>
      <c r="K30" s="141">
        <f t="shared" ca="1" si="18"/>
        <v>0</v>
      </c>
      <c r="L30" s="141">
        <f t="shared" ca="1" si="18"/>
        <v>0</v>
      </c>
      <c r="M30" s="141">
        <f t="shared" ca="1" si="18"/>
        <v>0</v>
      </c>
      <c r="N30" s="141">
        <f t="shared" ca="1" si="18"/>
        <v>0</v>
      </c>
      <c r="O30" s="141">
        <f t="shared" ca="1" si="18"/>
        <v>0</v>
      </c>
      <c r="P30" s="141">
        <f t="shared" ca="1" si="18"/>
        <v>0</v>
      </c>
      <c r="Q30" s="141">
        <f t="shared" ca="1" si="18"/>
        <v>0</v>
      </c>
      <c r="R30" s="141">
        <f t="shared" ca="1" si="18"/>
        <v>0</v>
      </c>
      <c r="S30" s="141">
        <f t="shared" ca="1" si="18"/>
        <v>0</v>
      </c>
      <c r="T30" s="141">
        <f t="shared" ca="1" si="18"/>
        <v>0</v>
      </c>
      <c r="U30" s="141">
        <f t="shared" ca="1" si="18"/>
        <v>0</v>
      </c>
      <c r="V30" s="141">
        <f t="shared" ca="1" si="18"/>
        <v>0</v>
      </c>
      <c r="W30" s="141">
        <f t="shared" ca="1" si="18"/>
        <v>0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</row>
    <row r="31" spans="1:42" x14ac:dyDescent="0.25">
      <c r="B31" s="152" t="s">
        <v>382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</row>
    <row r="32" spans="1:42" x14ac:dyDescent="0.25">
      <c r="A32" s="129"/>
      <c r="B32" s="153" t="s">
        <v>368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</row>
    <row r="33" spans="1:42" x14ac:dyDescent="0.25">
      <c r="A33" s="129" t="s">
        <v>383</v>
      </c>
      <c r="B33" s="154">
        <v>15</v>
      </c>
      <c r="C33" s="141">
        <v>367535.8</v>
      </c>
      <c r="D33" s="141">
        <v>698318.02</v>
      </c>
      <c r="E33" s="141">
        <v>628486.22</v>
      </c>
      <c r="F33" s="141">
        <v>566005.13</v>
      </c>
      <c r="G33" s="141">
        <v>509404.62</v>
      </c>
      <c r="H33" s="141">
        <v>457949.61</v>
      </c>
      <c r="I33" s="141">
        <v>433692.24</v>
      </c>
      <c r="J33" s="141">
        <v>433692.24</v>
      </c>
      <c r="K33" s="141">
        <v>434427.32</v>
      </c>
      <c r="L33" s="141">
        <v>433692.24</v>
      </c>
      <c r="M33" s="141">
        <v>434427.32</v>
      </c>
      <c r="N33" s="141">
        <v>433692.24</v>
      </c>
      <c r="O33" s="141">
        <v>434427.32</v>
      </c>
      <c r="P33" s="141">
        <v>433692.24</v>
      </c>
      <c r="Q33" s="141">
        <v>434427.32</v>
      </c>
      <c r="R33" s="141">
        <v>216846.12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</row>
    <row r="34" spans="1:42" x14ac:dyDescent="0.25">
      <c r="A34" s="129" t="s">
        <v>383</v>
      </c>
      <c r="B34" s="154">
        <v>7</v>
      </c>
      <c r="C34" s="141">
        <v>1797.97</v>
      </c>
      <c r="D34" s="141">
        <v>3081.33</v>
      </c>
      <c r="E34" s="141">
        <v>2200.59</v>
      </c>
      <c r="F34" s="141">
        <v>1571.49</v>
      </c>
      <c r="G34" s="141">
        <v>1123.57</v>
      </c>
      <c r="H34" s="141">
        <v>1122.31</v>
      </c>
      <c r="I34" s="141">
        <v>1123.57</v>
      </c>
      <c r="J34" s="141">
        <v>561.16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</row>
    <row r="35" spans="1:42" x14ac:dyDescent="0.25">
      <c r="A35" s="129"/>
      <c r="B35" s="129"/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</v>
      </c>
      <c r="AP35" s="141">
        <v>0</v>
      </c>
    </row>
    <row r="36" spans="1:42" x14ac:dyDescent="0.25">
      <c r="A36" s="129" t="s">
        <v>384</v>
      </c>
      <c r="B36" s="145">
        <v>2.52E-2</v>
      </c>
      <c r="C36" s="155">
        <f t="shared" ref="C36:AP36" si="19">ROUND(C$16*($B$36),2)</f>
        <v>180876.39</v>
      </c>
      <c r="D36" s="155">
        <f t="shared" si="19"/>
        <v>173685.65</v>
      </c>
      <c r="E36" s="155">
        <f t="shared" si="19"/>
        <v>165342.35</v>
      </c>
      <c r="F36" s="155">
        <f t="shared" si="19"/>
        <v>157589.21</v>
      </c>
      <c r="G36" s="155">
        <f t="shared" si="19"/>
        <v>150365.97</v>
      </c>
      <c r="H36" s="155">
        <f t="shared" si="19"/>
        <v>143621.23000000001</v>
      </c>
      <c r="I36" s="155">
        <f t="shared" si="19"/>
        <v>137210.38</v>
      </c>
      <c r="J36" s="155">
        <f t="shared" si="19"/>
        <v>130908.99</v>
      </c>
      <c r="K36" s="155">
        <f t="shared" si="19"/>
        <v>124609.3</v>
      </c>
      <c r="L36" s="155">
        <f t="shared" si="19"/>
        <v>118312.1</v>
      </c>
      <c r="M36" s="155">
        <f t="shared" si="19"/>
        <v>112014.89</v>
      </c>
      <c r="N36" s="155">
        <f t="shared" si="19"/>
        <v>105717.68</v>
      </c>
      <c r="O36" s="155">
        <f t="shared" si="19"/>
        <v>99420.47</v>
      </c>
      <c r="P36" s="155">
        <f t="shared" si="19"/>
        <v>93123.26</v>
      </c>
      <c r="Q36" s="155">
        <f t="shared" si="19"/>
        <v>86826.06</v>
      </c>
      <c r="R36" s="155">
        <f t="shared" si="19"/>
        <v>81485.14</v>
      </c>
      <c r="S36" s="155">
        <f t="shared" si="19"/>
        <v>78060.05</v>
      </c>
      <c r="T36" s="155">
        <f t="shared" si="19"/>
        <v>75591.25</v>
      </c>
      <c r="U36" s="155">
        <f t="shared" si="19"/>
        <v>73122.44</v>
      </c>
      <c r="V36" s="155">
        <f t="shared" si="19"/>
        <v>70653.64</v>
      </c>
      <c r="W36" s="155">
        <f t="shared" si="19"/>
        <v>68184.84</v>
      </c>
      <c r="X36" s="155">
        <f t="shared" si="19"/>
        <v>65716.039999999994</v>
      </c>
      <c r="Y36" s="155">
        <f t="shared" si="19"/>
        <v>63247.24</v>
      </c>
      <c r="Z36" s="155">
        <f t="shared" si="19"/>
        <v>60778.44</v>
      </c>
      <c r="AA36" s="155">
        <f t="shared" si="19"/>
        <v>58309.64</v>
      </c>
      <c r="AB36" s="155">
        <f t="shared" si="19"/>
        <v>55840.84</v>
      </c>
      <c r="AC36" s="155">
        <f t="shared" si="19"/>
        <v>53372.04</v>
      </c>
      <c r="AD36" s="155">
        <f t="shared" si="19"/>
        <v>50903.24</v>
      </c>
      <c r="AE36" s="155">
        <f t="shared" si="19"/>
        <v>48434.43</v>
      </c>
      <c r="AF36" s="155">
        <f t="shared" si="19"/>
        <v>45965.63</v>
      </c>
      <c r="AG36" s="155">
        <f t="shared" si="19"/>
        <v>43496.83</v>
      </c>
      <c r="AH36" s="155">
        <f t="shared" si="19"/>
        <v>41028.03</v>
      </c>
      <c r="AI36" s="155">
        <f t="shared" si="19"/>
        <v>38559.230000000003</v>
      </c>
      <c r="AJ36" s="155">
        <f t="shared" si="19"/>
        <v>36090.43</v>
      </c>
      <c r="AK36" s="155">
        <f t="shared" si="19"/>
        <v>33621.629999999997</v>
      </c>
      <c r="AL36" s="155">
        <f t="shared" si="19"/>
        <v>31152.83</v>
      </c>
      <c r="AM36" s="155">
        <f t="shared" si="19"/>
        <v>28684.03</v>
      </c>
      <c r="AN36" s="155">
        <f t="shared" si="19"/>
        <v>26215.23</v>
      </c>
      <c r="AO36" s="155">
        <f t="shared" si="19"/>
        <v>23746.43</v>
      </c>
      <c r="AP36" s="155">
        <f t="shared" si="19"/>
        <v>21277.62</v>
      </c>
    </row>
    <row r="37" spans="1:42" x14ac:dyDescent="0.25">
      <c r="A37" s="129" t="s">
        <v>385</v>
      </c>
      <c r="B37" s="129"/>
      <c r="C37" s="144">
        <f t="shared" ref="C37:AP37" ca="1" si="20">+C28-SUM(C29:C36)</f>
        <v>302593.36111111112</v>
      </c>
      <c r="D37" s="144">
        <f t="shared" ca="1" si="20"/>
        <v>-50192.768888888881</v>
      </c>
      <c r="E37" s="144">
        <f t="shared" ca="1" si="20"/>
        <v>-3521.9688888887176</v>
      </c>
      <c r="F37" s="144">
        <f t="shared" ca="1" si="20"/>
        <v>37247.051111111185</v>
      </c>
      <c r="G37" s="144">
        <f t="shared" ca="1" si="20"/>
        <v>73481.251111111138</v>
      </c>
      <c r="H37" s="144">
        <f t="shared" ca="1" si="20"/>
        <v>105502.13111111114</v>
      </c>
      <c r="I37" s="144">
        <f t="shared" ca="1" si="20"/>
        <v>111285.00111111114</v>
      </c>
      <c r="J37" s="144">
        <f t="shared" ca="1" si="20"/>
        <v>93689.531111111166</v>
      </c>
      <c r="K37" s="144">
        <f t="shared" ca="1" si="20"/>
        <v>75362.681111111073</v>
      </c>
      <c r="L37" s="144">
        <f t="shared" ca="1" si="20"/>
        <v>57951.961111111101</v>
      </c>
      <c r="M37" s="144">
        <f t="shared" ca="1" si="20"/>
        <v>39071.061111111077</v>
      </c>
      <c r="N37" s="144">
        <f t="shared" ca="1" si="20"/>
        <v>21660.361111111124</v>
      </c>
      <c r="O37" s="144">
        <f t="shared" ca="1" si="20"/>
        <v>2779.4611111112172</v>
      </c>
      <c r="P37" s="144">
        <f t="shared" ca="1" si="20"/>
        <v>-14631.238888888853</v>
      </c>
      <c r="Q37" s="144">
        <f t="shared" ca="1" si="20"/>
        <v>-33512.148888888885</v>
      </c>
      <c r="R37" s="144">
        <f t="shared" ca="1" si="20"/>
        <v>168678.88111111108</v>
      </c>
      <c r="S37" s="144">
        <f t="shared" ca="1" si="20"/>
        <v>375655.37111111113</v>
      </c>
      <c r="T37" s="144">
        <f t="shared" ca="1" si="20"/>
        <v>368541.37111111113</v>
      </c>
      <c r="U37" s="144">
        <f t="shared" ca="1" si="20"/>
        <v>361427.37111111113</v>
      </c>
      <c r="V37" s="144">
        <f t="shared" ca="1" si="20"/>
        <v>354313.37111111102</v>
      </c>
      <c r="W37" s="144">
        <f t="shared" ca="1" si="20"/>
        <v>347199.36111111118</v>
      </c>
      <c r="X37" s="144">
        <f t="shared" si="20"/>
        <v>221055.48111111112</v>
      </c>
      <c r="Y37" s="144">
        <f t="shared" si="20"/>
        <v>216431.38111111108</v>
      </c>
      <c r="Z37" s="144">
        <f t="shared" si="20"/>
        <v>211807.27111111107</v>
      </c>
      <c r="AA37" s="144">
        <f t="shared" si="20"/>
        <v>207183.17111111103</v>
      </c>
      <c r="AB37" s="144">
        <f t="shared" si="20"/>
        <v>202559.06111111108</v>
      </c>
      <c r="AC37" s="144">
        <f t="shared" si="20"/>
        <v>197934.9611111111</v>
      </c>
      <c r="AD37" s="144">
        <f t="shared" si="20"/>
        <v>193310.85111111114</v>
      </c>
      <c r="AE37" s="144">
        <f t="shared" si="20"/>
        <v>188686.76111111112</v>
      </c>
      <c r="AF37" s="144">
        <f t="shared" si="20"/>
        <v>184062.66111111108</v>
      </c>
      <c r="AG37" s="144">
        <f t="shared" si="20"/>
        <v>179438.55111111113</v>
      </c>
      <c r="AH37" s="144">
        <f t="shared" si="20"/>
        <v>174814.45111111115</v>
      </c>
      <c r="AI37" s="144">
        <f t="shared" si="20"/>
        <v>170190.34111111111</v>
      </c>
      <c r="AJ37" s="144">
        <f t="shared" si="20"/>
        <v>165566.24111111113</v>
      </c>
      <c r="AK37" s="144">
        <f t="shared" si="20"/>
        <v>160942.13111111111</v>
      </c>
      <c r="AL37" s="144">
        <f t="shared" si="20"/>
        <v>156318.03111111111</v>
      </c>
      <c r="AM37" s="144">
        <f t="shared" si="20"/>
        <v>151693.93111111113</v>
      </c>
      <c r="AN37" s="144">
        <f t="shared" si="20"/>
        <v>147069.82111111109</v>
      </c>
      <c r="AO37" s="144">
        <f t="shared" si="20"/>
        <v>142445.72111111114</v>
      </c>
      <c r="AP37" s="144">
        <f t="shared" si="20"/>
        <v>137821.6211111111</v>
      </c>
    </row>
    <row r="38" spans="1:42" x14ac:dyDescent="0.25">
      <c r="A38" s="129"/>
      <c r="B38" s="129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13.8" thickBot="1" x14ac:dyDescent="0.3">
      <c r="A39" s="129" t="s">
        <v>386</v>
      </c>
      <c r="B39" s="145">
        <v>0.35</v>
      </c>
      <c r="C39" s="143">
        <f t="shared" ref="C39:AA39" ca="1" si="21">ROUND(C37*$B$39,2)</f>
        <v>105907.68</v>
      </c>
      <c r="D39" s="143">
        <f t="shared" ca="1" si="21"/>
        <v>-17567.47</v>
      </c>
      <c r="E39" s="143">
        <f t="shared" ca="1" si="21"/>
        <v>-1232.69</v>
      </c>
      <c r="F39" s="143">
        <f t="shared" ca="1" si="21"/>
        <v>13036.47</v>
      </c>
      <c r="G39" s="143">
        <f t="shared" ca="1" si="21"/>
        <v>25718.44</v>
      </c>
      <c r="H39" s="143">
        <f t="shared" ca="1" si="21"/>
        <v>36925.75</v>
      </c>
      <c r="I39" s="143">
        <f t="shared" ca="1" si="21"/>
        <v>38949.75</v>
      </c>
      <c r="J39" s="143">
        <f t="shared" ca="1" si="21"/>
        <v>32791.339999999997</v>
      </c>
      <c r="K39" s="143">
        <f t="shared" ca="1" si="21"/>
        <v>26376.94</v>
      </c>
      <c r="L39" s="143">
        <f t="shared" ca="1" si="21"/>
        <v>20283.189999999999</v>
      </c>
      <c r="M39" s="143">
        <f t="shared" ca="1" si="21"/>
        <v>13674.87</v>
      </c>
      <c r="N39" s="143">
        <f t="shared" ca="1" si="21"/>
        <v>7581.13</v>
      </c>
      <c r="O39" s="143">
        <f t="shared" ca="1" si="21"/>
        <v>972.81</v>
      </c>
      <c r="P39" s="143">
        <f t="shared" ca="1" si="21"/>
        <v>-5120.93</v>
      </c>
      <c r="Q39" s="143">
        <f t="shared" ca="1" si="21"/>
        <v>-11729.25</v>
      </c>
      <c r="R39" s="143">
        <f t="shared" ca="1" si="21"/>
        <v>59037.61</v>
      </c>
      <c r="S39" s="143">
        <f t="shared" ca="1" si="21"/>
        <v>131479.38</v>
      </c>
      <c r="T39" s="143">
        <f t="shared" ca="1" si="21"/>
        <v>128989.48</v>
      </c>
      <c r="U39" s="143">
        <f t="shared" ca="1" si="21"/>
        <v>126499.58</v>
      </c>
      <c r="V39" s="143">
        <f t="shared" ca="1" si="21"/>
        <v>124009.68</v>
      </c>
      <c r="W39" s="143">
        <f t="shared" ca="1" si="21"/>
        <v>121519.78</v>
      </c>
      <c r="X39" s="143">
        <f t="shared" si="21"/>
        <v>77369.42</v>
      </c>
      <c r="Y39" s="143">
        <f t="shared" si="21"/>
        <v>75750.98</v>
      </c>
      <c r="Z39" s="143">
        <f t="shared" si="21"/>
        <v>74132.539999999994</v>
      </c>
      <c r="AA39" s="143">
        <f t="shared" si="21"/>
        <v>72514.11</v>
      </c>
      <c r="AB39" s="143">
        <f>ROUND(AB37*$B$39,2)</f>
        <v>70895.67</v>
      </c>
      <c r="AC39" s="143">
        <f>ROUND(AC37*$B$39,2)</f>
        <v>69277.240000000005</v>
      </c>
      <c r="AD39" s="143">
        <f>ROUND(AD37*$B$39,2)</f>
        <v>67658.8</v>
      </c>
      <c r="AE39" s="143">
        <f>ROUND(AE37*$B$39,2)</f>
        <v>66040.37</v>
      </c>
      <c r="AF39" s="143">
        <f>ROUND(AF37*$B$39,2)</f>
        <v>64421.93</v>
      </c>
      <c r="AG39" s="143">
        <f t="shared" ref="AG39:AO39" si="22">ROUND(AG37*$B$39,2)</f>
        <v>62803.49</v>
      </c>
      <c r="AH39" s="143">
        <f t="shared" si="22"/>
        <v>61185.06</v>
      </c>
      <c r="AI39" s="143">
        <f t="shared" si="22"/>
        <v>59566.62</v>
      </c>
      <c r="AJ39" s="143">
        <f t="shared" si="22"/>
        <v>57948.18</v>
      </c>
      <c r="AK39" s="143">
        <f t="shared" si="22"/>
        <v>56329.75</v>
      </c>
      <c r="AL39" s="143">
        <f t="shared" si="22"/>
        <v>54711.31</v>
      </c>
      <c r="AM39" s="143">
        <f t="shared" si="22"/>
        <v>53092.88</v>
      </c>
      <c r="AN39" s="143">
        <f t="shared" si="22"/>
        <v>51474.44</v>
      </c>
      <c r="AO39" s="143">
        <f t="shared" si="22"/>
        <v>49856</v>
      </c>
      <c r="AP39" s="143">
        <f>ROUND(AP37*$B$39,2)</f>
        <v>48237.57</v>
      </c>
    </row>
    <row r="40" spans="1:42" ht="13.8" thickTop="1" x14ac:dyDescent="0.2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</row>
    <row r="41" spans="1:42" x14ac:dyDescent="0.25">
      <c r="A41" s="129" t="s">
        <v>385</v>
      </c>
      <c r="B41" s="129"/>
      <c r="C41" s="129">
        <f t="shared" ref="C41:AA41" ca="1" si="23">+C37</f>
        <v>302593.36111111112</v>
      </c>
      <c r="D41" s="129">
        <f t="shared" ca="1" si="23"/>
        <v>-50192.768888888881</v>
      </c>
      <c r="E41" s="129">
        <f t="shared" ca="1" si="23"/>
        <v>-3521.9688888887176</v>
      </c>
      <c r="F41" s="129">
        <f t="shared" ca="1" si="23"/>
        <v>37247.051111111185</v>
      </c>
      <c r="G41" s="129">
        <f t="shared" ca="1" si="23"/>
        <v>73481.251111111138</v>
      </c>
      <c r="H41" s="129">
        <f t="shared" ca="1" si="23"/>
        <v>105502.13111111114</v>
      </c>
      <c r="I41" s="129">
        <f t="shared" ca="1" si="23"/>
        <v>111285.00111111114</v>
      </c>
      <c r="J41" s="129">
        <f t="shared" ca="1" si="23"/>
        <v>93689.531111111166</v>
      </c>
      <c r="K41" s="129">
        <f t="shared" ca="1" si="23"/>
        <v>75362.681111111073</v>
      </c>
      <c r="L41" s="129">
        <f t="shared" ca="1" si="23"/>
        <v>57951.961111111101</v>
      </c>
      <c r="M41" s="129">
        <f t="shared" ca="1" si="23"/>
        <v>39071.061111111077</v>
      </c>
      <c r="N41" s="129">
        <f t="shared" ca="1" si="23"/>
        <v>21660.361111111124</v>
      </c>
      <c r="O41" s="129">
        <f t="shared" ca="1" si="23"/>
        <v>2779.4611111112172</v>
      </c>
      <c r="P41" s="129">
        <f t="shared" ca="1" si="23"/>
        <v>-14631.238888888853</v>
      </c>
      <c r="Q41" s="129">
        <f t="shared" ca="1" si="23"/>
        <v>-33512.148888888885</v>
      </c>
      <c r="R41" s="129">
        <f t="shared" ca="1" si="23"/>
        <v>168678.88111111108</v>
      </c>
      <c r="S41" s="129">
        <f t="shared" ca="1" si="23"/>
        <v>375655.37111111113</v>
      </c>
      <c r="T41" s="129">
        <f t="shared" ca="1" si="23"/>
        <v>368541.37111111113</v>
      </c>
      <c r="U41" s="129">
        <f t="shared" ca="1" si="23"/>
        <v>361427.37111111113</v>
      </c>
      <c r="V41" s="129">
        <f t="shared" ca="1" si="23"/>
        <v>354313.37111111102</v>
      </c>
      <c r="W41" s="129">
        <f t="shared" ca="1" si="23"/>
        <v>347199.36111111118</v>
      </c>
      <c r="X41" s="129">
        <f t="shared" si="23"/>
        <v>221055.48111111112</v>
      </c>
      <c r="Y41" s="129">
        <f t="shared" si="23"/>
        <v>216431.38111111108</v>
      </c>
      <c r="Z41" s="129">
        <f t="shared" si="23"/>
        <v>211807.27111111107</v>
      </c>
      <c r="AA41" s="129">
        <f t="shared" si="23"/>
        <v>207183.17111111103</v>
      </c>
      <c r="AB41" s="129">
        <f>+AB37</f>
        <v>202559.06111111108</v>
      </c>
      <c r="AC41" s="129">
        <f>+AC37</f>
        <v>197934.9611111111</v>
      </c>
      <c r="AD41" s="129">
        <f>+AD37</f>
        <v>193310.85111111114</v>
      </c>
      <c r="AE41" s="129">
        <f>+AE37</f>
        <v>188686.76111111112</v>
      </c>
      <c r="AF41" s="129">
        <f>+AF37</f>
        <v>184062.66111111108</v>
      </c>
      <c r="AG41" s="129">
        <f t="shared" ref="AG41:AO41" si="24">+AG37</f>
        <v>179438.55111111113</v>
      </c>
      <c r="AH41" s="129">
        <f t="shared" si="24"/>
        <v>174814.45111111115</v>
      </c>
      <c r="AI41" s="129">
        <f t="shared" si="24"/>
        <v>170190.34111111111</v>
      </c>
      <c r="AJ41" s="129">
        <f t="shared" si="24"/>
        <v>165566.24111111113</v>
      </c>
      <c r="AK41" s="129">
        <f t="shared" si="24"/>
        <v>160942.13111111111</v>
      </c>
      <c r="AL41" s="129">
        <f t="shared" si="24"/>
        <v>156318.03111111111</v>
      </c>
      <c r="AM41" s="129">
        <f t="shared" si="24"/>
        <v>151693.93111111113</v>
      </c>
      <c r="AN41" s="129">
        <f t="shared" si="24"/>
        <v>147069.82111111109</v>
      </c>
      <c r="AO41" s="129">
        <f t="shared" si="24"/>
        <v>142445.72111111114</v>
      </c>
      <c r="AP41" s="129">
        <f>+AP37</f>
        <v>137821.6211111111</v>
      </c>
    </row>
    <row r="42" spans="1:42" x14ac:dyDescent="0.25">
      <c r="A42" s="129"/>
      <c r="B42" s="129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</row>
    <row r="43" spans="1:42" x14ac:dyDescent="0.25">
      <c r="A43" s="129"/>
      <c r="B43" s="129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x14ac:dyDescent="0.25">
      <c r="A44" s="129"/>
      <c r="B44" s="129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x14ac:dyDescent="0.25">
      <c r="A45" s="129"/>
      <c r="B45" s="145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7" spans="1:42" x14ac:dyDescent="0.25">
      <c r="A47" s="181" t="s">
        <v>387</v>
      </c>
    </row>
    <row r="48" spans="1:42" x14ac:dyDescent="0.25">
      <c r="A48" s="124" t="s">
        <v>392</v>
      </c>
      <c r="C48" s="182">
        <f ca="1">+PMT(WACC,20,-NPV(WACC,C25:AP25))</f>
        <v>787060.56715591298</v>
      </c>
    </row>
    <row r="49" spans="1:18" x14ac:dyDescent="0.25">
      <c r="A49" s="124" t="s">
        <v>409</v>
      </c>
      <c r="C49" s="183">
        <f ca="1">+C48/AVERAGE(Table1[Generation (MWh)])</f>
        <v>2.8394245176266972</v>
      </c>
    </row>
    <row r="52" spans="1:18" ht="14.4" x14ac:dyDescent="0.3">
      <c r="A52" s="96" t="s">
        <v>388</v>
      </c>
      <c r="B52" s="96"/>
      <c r="C52" s="96"/>
      <c r="D52" s="96" t="s">
        <v>389</v>
      </c>
      <c r="E52" s="96"/>
      <c r="F52" s="96"/>
      <c r="G52" s="96"/>
      <c r="I52" s="96"/>
      <c r="J52" s="96"/>
      <c r="K52" s="96" t="s">
        <v>410</v>
      </c>
      <c r="L52" s="96"/>
      <c r="M52" s="96"/>
      <c r="N52" s="96"/>
      <c r="P52" s="96"/>
      <c r="Q52" s="96"/>
      <c r="R52" s="96"/>
    </row>
    <row r="53" spans="1:18" ht="14.4" x14ac:dyDescent="0.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P53" s="96"/>
      <c r="Q53" s="96"/>
      <c r="R53" s="96"/>
    </row>
    <row r="54" spans="1:18" ht="14.4" x14ac:dyDescent="0.3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P54" s="96"/>
      <c r="Q54" s="96"/>
      <c r="R54" s="96"/>
    </row>
    <row r="55" spans="1:18" ht="14.4" x14ac:dyDescent="0.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1:18" ht="14.4" x14ac:dyDescent="0.3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18" ht="14.4" x14ac:dyDescent="0.3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1:18" ht="14.4" x14ac:dyDescent="0.3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1:18" ht="14.4" x14ac:dyDescent="0.3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1:18" ht="14.4" x14ac:dyDescent="0.3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1:18" ht="14.4" x14ac:dyDescent="0.3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1:18" ht="14.4" x14ac:dyDescent="0.3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1:18" ht="14.4" x14ac:dyDescent="0.3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1:18" ht="14.4" x14ac:dyDescent="0.3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</row>
    <row r="65" spans="1:18" ht="14.4" x14ac:dyDescent="0.3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1:18" ht="14.4" x14ac:dyDescent="0.3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1:18" ht="14.4" x14ac:dyDescent="0.3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 ht="14.4" x14ac:dyDescent="0.3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 ht="14.4" x14ac:dyDescent="0.3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1:18" ht="14.4" x14ac:dyDescent="0.3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1:18" ht="14.4" x14ac:dyDescent="0.3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10241" r:id="rId3">
          <objectPr defaultSize="0" autoPict="0" r:id="rId4">
            <anchor moveWithCells="1" sizeWithCells="1">
              <from>
                <xdr:col>3</xdr:col>
                <xdr:colOff>38100</xdr:colOff>
                <xdr:row>52</xdr:row>
                <xdr:rowOff>182880</xdr:rowOff>
              </from>
              <to>
                <xdr:col>9</xdr:col>
                <xdr:colOff>99060</xdr:colOff>
                <xdr:row>69</xdr:row>
                <xdr:rowOff>83820</xdr:rowOff>
              </to>
            </anchor>
          </objectPr>
        </oleObject>
      </mc:Choice>
      <mc:Fallback>
        <oleObject progId="Excel.Sheet.12" shapeId="10241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7"/>
  <sheetViews>
    <sheetView workbookViewId="0">
      <selection activeCell="C11" sqref="C11"/>
    </sheetView>
  </sheetViews>
  <sheetFormatPr defaultColWidth="9.109375" defaultRowHeight="13.2" x14ac:dyDescent="0.25"/>
  <cols>
    <col min="1" max="1" width="9.109375" style="158"/>
    <col min="2" max="2" width="14.44140625" style="158" customWidth="1"/>
    <col min="3" max="3" width="11.6640625" style="158" customWidth="1"/>
    <col min="4" max="4" width="13.44140625" style="158" customWidth="1"/>
    <col min="5" max="5" width="12.109375" style="158" customWidth="1"/>
    <col min="6" max="7" width="9.88671875" style="158" bestFit="1" customWidth="1"/>
    <col min="8" max="8" width="13.6640625" style="158" customWidth="1"/>
    <col min="9" max="9" width="11.44140625" style="158" customWidth="1"/>
    <col min="10" max="10" width="10.44140625" style="158" customWidth="1"/>
    <col min="11" max="11" width="10.33203125" style="158" bestFit="1" customWidth="1"/>
    <col min="12" max="27" width="9.88671875" style="158" bestFit="1" customWidth="1"/>
    <col min="28" max="37" width="9.6640625" style="158" bestFit="1" customWidth="1"/>
    <col min="38" max="38" width="10.33203125" style="158" bestFit="1" customWidth="1"/>
    <col min="39" max="47" width="9.6640625" style="158" bestFit="1" customWidth="1"/>
    <col min="48" max="16384" width="9.109375" style="158"/>
  </cols>
  <sheetData>
    <row r="1" spans="1:50" ht="12.75" x14ac:dyDescent="0.2">
      <c r="H1" s="158" t="s">
        <v>393</v>
      </c>
    </row>
    <row r="2" spans="1:50" ht="15" x14ac:dyDescent="0.25">
      <c r="B2" s="159" t="s">
        <v>394</v>
      </c>
      <c r="D2" s="160" t="s">
        <v>395</v>
      </c>
      <c r="E2" s="160" t="s">
        <v>396</v>
      </c>
      <c r="F2" s="96" t="s">
        <v>397</v>
      </c>
      <c r="H2" s="161">
        <v>2018</v>
      </c>
      <c r="I2" s="161">
        <f t="shared" ref="I2:AU2" si="0">+H2+1</f>
        <v>2019</v>
      </c>
      <c r="J2" s="161">
        <f t="shared" si="0"/>
        <v>2020</v>
      </c>
      <c r="K2" s="161">
        <f t="shared" si="0"/>
        <v>2021</v>
      </c>
      <c r="L2" s="161">
        <f t="shared" si="0"/>
        <v>2022</v>
      </c>
      <c r="M2" s="161">
        <f t="shared" si="0"/>
        <v>2023</v>
      </c>
      <c r="N2" s="161">
        <f t="shared" si="0"/>
        <v>2024</v>
      </c>
      <c r="O2" s="161">
        <f t="shared" si="0"/>
        <v>2025</v>
      </c>
      <c r="P2" s="161">
        <f t="shared" si="0"/>
        <v>2026</v>
      </c>
      <c r="Q2" s="161">
        <f t="shared" si="0"/>
        <v>2027</v>
      </c>
      <c r="R2" s="161">
        <f t="shared" si="0"/>
        <v>2028</v>
      </c>
      <c r="S2" s="161">
        <f t="shared" si="0"/>
        <v>2029</v>
      </c>
      <c r="T2" s="161">
        <f t="shared" si="0"/>
        <v>2030</v>
      </c>
      <c r="U2" s="161">
        <f t="shared" si="0"/>
        <v>2031</v>
      </c>
      <c r="V2" s="161">
        <f t="shared" si="0"/>
        <v>2032</v>
      </c>
      <c r="W2" s="161">
        <f t="shared" si="0"/>
        <v>2033</v>
      </c>
      <c r="X2" s="161">
        <f t="shared" si="0"/>
        <v>2034</v>
      </c>
      <c r="Y2" s="161">
        <f t="shared" si="0"/>
        <v>2035</v>
      </c>
      <c r="Z2" s="161">
        <f t="shared" si="0"/>
        <v>2036</v>
      </c>
      <c r="AA2" s="161">
        <f t="shared" si="0"/>
        <v>2037</v>
      </c>
      <c r="AB2" s="161">
        <f t="shared" si="0"/>
        <v>2038</v>
      </c>
      <c r="AC2" s="161">
        <f t="shared" si="0"/>
        <v>2039</v>
      </c>
      <c r="AD2" s="161">
        <f t="shared" si="0"/>
        <v>2040</v>
      </c>
      <c r="AE2" s="161">
        <f t="shared" si="0"/>
        <v>2041</v>
      </c>
      <c r="AF2" s="161">
        <f t="shared" si="0"/>
        <v>2042</v>
      </c>
      <c r="AG2" s="161">
        <f t="shared" si="0"/>
        <v>2043</v>
      </c>
      <c r="AH2" s="161">
        <f t="shared" si="0"/>
        <v>2044</v>
      </c>
      <c r="AI2" s="161">
        <f t="shared" si="0"/>
        <v>2045</v>
      </c>
      <c r="AJ2" s="161">
        <f t="shared" si="0"/>
        <v>2046</v>
      </c>
      <c r="AK2" s="161">
        <f t="shared" si="0"/>
        <v>2047</v>
      </c>
      <c r="AL2" s="161">
        <f t="shared" si="0"/>
        <v>2048</v>
      </c>
      <c r="AM2" s="161">
        <f t="shared" si="0"/>
        <v>2049</v>
      </c>
      <c r="AN2" s="161">
        <f t="shared" si="0"/>
        <v>2050</v>
      </c>
      <c r="AO2" s="161">
        <f t="shared" si="0"/>
        <v>2051</v>
      </c>
      <c r="AP2" s="161">
        <f t="shared" si="0"/>
        <v>2052</v>
      </c>
      <c r="AQ2" s="161">
        <f t="shared" si="0"/>
        <v>2053</v>
      </c>
      <c r="AR2" s="161">
        <f t="shared" si="0"/>
        <v>2054</v>
      </c>
      <c r="AS2" s="161">
        <f t="shared" si="0"/>
        <v>2055</v>
      </c>
      <c r="AT2" s="161">
        <f t="shared" si="0"/>
        <v>2056</v>
      </c>
      <c r="AU2" s="161">
        <f t="shared" si="0"/>
        <v>2057</v>
      </c>
    </row>
    <row r="3" spans="1:50" ht="15" x14ac:dyDescent="0.25">
      <c r="A3" s="162"/>
      <c r="B3" s="163" t="s">
        <v>398</v>
      </c>
      <c r="D3" s="164">
        <v>434677</v>
      </c>
      <c r="E3" s="165">
        <v>15</v>
      </c>
      <c r="F3" s="96">
        <v>50</v>
      </c>
      <c r="H3" s="166">
        <f>+$D$3/$F$3</f>
        <v>8693.5400000000009</v>
      </c>
      <c r="I3" s="166">
        <f t="shared" ref="I3:AU3" si="1">+$D$3/$F$3</f>
        <v>8693.5400000000009</v>
      </c>
      <c r="J3" s="166">
        <f t="shared" si="1"/>
        <v>8693.5400000000009</v>
      </c>
      <c r="K3" s="166">
        <f t="shared" si="1"/>
        <v>8693.5400000000009</v>
      </c>
      <c r="L3" s="166">
        <f t="shared" si="1"/>
        <v>8693.5400000000009</v>
      </c>
      <c r="M3" s="166">
        <f t="shared" si="1"/>
        <v>8693.5400000000009</v>
      </c>
      <c r="N3" s="166">
        <f t="shared" si="1"/>
        <v>8693.5400000000009</v>
      </c>
      <c r="O3" s="166">
        <f t="shared" si="1"/>
        <v>8693.5400000000009</v>
      </c>
      <c r="P3" s="166">
        <f t="shared" si="1"/>
        <v>8693.5400000000009</v>
      </c>
      <c r="Q3" s="166">
        <f t="shared" si="1"/>
        <v>8693.5400000000009</v>
      </c>
      <c r="R3" s="166">
        <f t="shared" si="1"/>
        <v>8693.5400000000009</v>
      </c>
      <c r="S3" s="166">
        <f t="shared" si="1"/>
        <v>8693.5400000000009</v>
      </c>
      <c r="T3" s="166">
        <f t="shared" si="1"/>
        <v>8693.5400000000009</v>
      </c>
      <c r="U3" s="166">
        <f t="shared" si="1"/>
        <v>8693.5400000000009</v>
      </c>
      <c r="V3" s="166">
        <f t="shared" si="1"/>
        <v>8693.5400000000009</v>
      </c>
      <c r="W3" s="166">
        <f t="shared" si="1"/>
        <v>8693.5400000000009</v>
      </c>
      <c r="X3" s="166">
        <f t="shared" si="1"/>
        <v>8693.5400000000009</v>
      </c>
      <c r="Y3" s="166">
        <f t="shared" si="1"/>
        <v>8693.5400000000009</v>
      </c>
      <c r="Z3" s="166">
        <f t="shared" si="1"/>
        <v>8693.5400000000009</v>
      </c>
      <c r="AA3" s="166">
        <f t="shared" si="1"/>
        <v>8693.5400000000009</v>
      </c>
      <c r="AB3" s="166">
        <f t="shared" si="1"/>
        <v>8693.5400000000009</v>
      </c>
      <c r="AC3" s="166">
        <f t="shared" si="1"/>
        <v>8693.5400000000009</v>
      </c>
      <c r="AD3" s="166">
        <f t="shared" si="1"/>
        <v>8693.5400000000009</v>
      </c>
      <c r="AE3" s="166">
        <f t="shared" si="1"/>
        <v>8693.5400000000009</v>
      </c>
      <c r="AF3" s="166">
        <f t="shared" si="1"/>
        <v>8693.5400000000009</v>
      </c>
      <c r="AG3" s="166">
        <f t="shared" si="1"/>
        <v>8693.5400000000009</v>
      </c>
      <c r="AH3" s="166">
        <f t="shared" si="1"/>
        <v>8693.5400000000009</v>
      </c>
      <c r="AI3" s="166">
        <f t="shared" si="1"/>
        <v>8693.5400000000009</v>
      </c>
      <c r="AJ3" s="166">
        <f t="shared" si="1"/>
        <v>8693.5400000000009</v>
      </c>
      <c r="AK3" s="166">
        <f t="shared" si="1"/>
        <v>8693.5400000000009</v>
      </c>
      <c r="AL3" s="166">
        <f t="shared" si="1"/>
        <v>8693.5400000000009</v>
      </c>
      <c r="AM3" s="166">
        <f t="shared" si="1"/>
        <v>8693.5400000000009</v>
      </c>
      <c r="AN3" s="166">
        <f t="shared" si="1"/>
        <v>8693.5400000000009</v>
      </c>
      <c r="AO3" s="166">
        <f t="shared" si="1"/>
        <v>8693.5400000000009</v>
      </c>
      <c r="AP3" s="166">
        <f t="shared" si="1"/>
        <v>8693.5400000000009</v>
      </c>
      <c r="AQ3" s="166">
        <f t="shared" si="1"/>
        <v>8693.5400000000009</v>
      </c>
      <c r="AR3" s="166">
        <f t="shared" si="1"/>
        <v>8693.5400000000009</v>
      </c>
      <c r="AS3" s="166">
        <f t="shared" si="1"/>
        <v>8693.5400000000009</v>
      </c>
      <c r="AT3" s="166">
        <f t="shared" si="1"/>
        <v>8693.5400000000009</v>
      </c>
      <c r="AU3" s="166">
        <f t="shared" si="1"/>
        <v>8693.5400000000009</v>
      </c>
      <c r="AV3" s="161"/>
      <c r="AW3" s="161"/>
      <c r="AX3" s="161"/>
    </row>
    <row r="4" spans="1:50" ht="14.4" x14ac:dyDescent="0.3">
      <c r="A4" s="162"/>
      <c r="B4" s="163" t="s">
        <v>399</v>
      </c>
      <c r="D4" s="164">
        <v>0</v>
      </c>
      <c r="E4" s="165">
        <v>15</v>
      </c>
      <c r="F4" s="9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</row>
    <row r="5" spans="1:50" ht="14.4" x14ac:dyDescent="0.3">
      <c r="A5" s="162"/>
      <c r="B5" s="163" t="s">
        <v>400</v>
      </c>
      <c r="D5" s="164">
        <f>152457+157683+155224</f>
        <v>465364</v>
      </c>
      <c r="E5" s="165">
        <v>0</v>
      </c>
      <c r="F5" s="96">
        <v>0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</row>
    <row r="6" spans="1:50" ht="14.4" x14ac:dyDescent="0.3">
      <c r="A6" s="162"/>
      <c r="B6" s="163" t="s">
        <v>401</v>
      </c>
      <c r="D6" s="167">
        <f>1940946+377833+1645711+377833+1638987+377833</f>
        <v>6359143</v>
      </c>
      <c r="E6" s="165">
        <v>15</v>
      </c>
      <c r="F6" s="96">
        <v>45</v>
      </c>
      <c r="H6" s="166">
        <f>+$D$6/$F$6</f>
        <v>141314.2888888889</v>
      </c>
      <c r="I6" s="166">
        <f t="shared" ref="I6:AU6" si="2">+$D$6/$F$6</f>
        <v>141314.2888888889</v>
      </c>
      <c r="J6" s="166">
        <f t="shared" si="2"/>
        <v>141314.2888888889</v>
      </c>
      <c r="K6" s="166">
        <f t="shared" si="2"/>
        <v>141314.2888888889</v>
      </c>
      <c r="L6" s="166">
        <f t="shared" si="2"/>
        <v>141314.2888888889</v>
      </c>
      <c r="M6" s="166">
        <f t="shared" si="2"/>
        <v>141314.2888888889</v>
      </c>
      <c r="N6" s="166">
        <f t="shared" si="2"/>
        <v>141314.2888888889</v>
      </c>
      <c r="O6" s="166">
        <f t="shared" si="2"/>
        <v>141314.2888888889</v>
      </c>
      <c r="P6" s="166">
        <f t="shared" si="2"/>
        <v>141314.2888888889</v>
      </c>
      <c r="Q6" s="166">
        <f t="shared" si="2"/>
        <v>141314.2888888889</v>
      </c>
      <c r="R6" s="166">
        <f t="shared" si="2"/>
        <v>141314.2888888889</v>
      </c>
      <c r="S6" s="166">
        <f t="shared" si="2"/>
        <v>141314.2888888889</v>
      </c>
      <c r="T6" s="166">
        <f t="shared" si="2"/>
        <v>141314.2888888889</v>
      </c>
      <c r="U6" s="166">
        <f t="shared" si="2"/>
        <v>141314.2888888889</v>
      </c>
      <c r="V6" s="166">
        <f t="shared" si="2"/>
        <v>141314.2888888889</v>
      </c>
      <c r="W6" s="166">
        <f t="shared" si="2"/>
        <v>141314.2888888889</v>
      </c>
      <c r="X6" s="166">
        <f t="shared" si="2"/>
        <v>141314.2888888889</v>
      </c>
      <c r="Y6" s="166">
        <f t="shared" si="2"/>
        <v>141314.2888888889</v>
      </c>
      <c r="Z6" s="166">
        <f t="shared" si="2"/>
        <v>141314.2888888889</v>
      </c>
      <c r="AA6" s="166">
        <f t="shared" si="2"/>
        <v>141314.2888888889</v>
      </c>
      <c r="AB6" s="166">
        <f t="shared" si="2"/>
        <v>141314.2888888889</v>
      </c>
      <c r="AC6" s="166">
        <f t="shared" si="2"/>
        <v>141314.2888888889</v>
      </c>
      <c r="AD6" s="166">
        <f t="shared" si="2"/>
        <v>141314.2888888889</v>
      </c>
      <c r="AE6" s="166">
        <f t="shared" si="2"/>
        <v>141314.2888888889</v>
      </c>
      <c r="AF6" s="166">
        <f t="shared" si="2"/>
        <v>141314.2888888889</v>
      </c>
      <c r="AG6" s="166">
        <f t="shared" si="2"/>
        <v>141314.2888888889</v>
      </c>
      <c r="AH6" s="166">
        <f t="shared" si="2"/>
        <v>141314.2888888889</v>
      </c>
      <c r="AI6" s="166">
        <f t="shared" si="2"/>
        <v>141314.2888888889</v>
      </c>
      <c r="AJ6" s="166">
        <f t="shared" si="2"/>
        <v>141314.2888888889</v>
      </c>
      <c r="AK6" s="166">
        <f t="shared" si="2"/>
        <v>141314.2888888889</v>
      </c>
      <c r="AL6" s="166">
        <f t="shared" si="2"/>
        <v>141314.2888888889</v>
      </c>
      <c r="AM6" s="166">
        <f t="shared" si="2"/>
        <v>141314.2888888889</v>
      </c>
      <c r="AN6" s="166">
        <f t="shared" si="2"/>
        <v>141314.2888888889</v>
      </c>
      <c r="AO6" s="166">
        <f t="shared" si="2"/>
        <v>141314.2888888889</v>
      </c>
      <c r="AP6" s="166">
        <f t="shared" si="2"/>
        <v>141314.2888888889</v>
      </c>
      <c r="AQ6" s="166">
        <f t="shared" si="2"/>
        <v>141314.2888888889</v>
      </c>
      <c r="AR6" s="166">
        <f t="shared" si="2"/>
        <v>141314.2888888889</v>
      </c>
      <c r="AS6" s="166">
        <f t="shared" si="2"/>
        <v>141314.2888888889</v>
      </c>
      <c r="AT6" s="166">
        <f t="shared" si="2"/>
        <v>141314.2888888889</v>
      </c>
      <c r="AU6" s="166">
        <f t="shared" si="2"/>
        <v>141314.2888888889</v>
      </c>
    </row>
    <row r="7" spans="1:50" ht="14.4" x14ac:dyDescent="0.3">
      <c r="A7" s="162"/>
      <c r="B7" s="163" t="s">
        <v>402</v>
      </c>
      <c r="D7" s="168">
        <f>6618+1988+1988+18723+2751</f>
        <v>32068</v>
      </c>
      <c r="E7" s="165">
        <v>7</v>
      </c>
      <c r="F7" s="96">
        <v>45</v>
      </c>
      <c r="H7" s="169">
        <f>+$D$7/$F$7</f>
        <v>712.62222222222226</v>
      </c>
      <c r="I7" s="169">
        <f t="shared" ref="I7:AU7" si="3">+$D$7/$F$7</f>
        <v>712.62222222222226</v>
      </c>
      <c r="J7" s="169">
        <f t="shared" si="3"/>
        <v>712.62222222222226</v>
      </c>
      <c r="K7" s="169">
        <f t="shared" si="3"/>
        <v>712.62222222222226</v>
      </c>
      <c r="L7" s="169">
        <f t="shared" si="3"/>
        <v>712.62222222222226</v>
      </c>
      <c r="M7" s="169">
        <f t="shared" si="3"/>
        <v>712.62222222222226</v>
      </c>
      <c r="N7" s="169">
        <f t="shared" si="3"/>
        <v>712.62222222222226</v>
      </c>
      <c r="O7" s="169">
        <f t="shared" si="3"/>
        <v>712.62222222222226</v>
      </c>
      <c r="P7" s="169">
        <f t="shared" si="3"/>
        <v>712.62222222222226</v>
      </c>
      <c r="Q7" s="169">
        <f t="shared" si="3"/>
        <v>712.62222222222226</v>
      </c>
      <c r="R7" s="169">
        <f t="shared" si="3"/>
        <v>712.62222222222226</v>
      </c>
      <c r="S7" s="169">
        <f t="shared" si="3"/>
        <v>712.62222222222226</v>
      </c>
      <c r="T7" s="169">
        <f t="shared" si="3"/>
        <v>712.62222222222226</v>
      </c>
      <c r="U7" s="169">
        <f t="shared" si="3"/>
        <v>712.62222222222226</v>
      </c>
      <c r="V7" s="169">
        <f t="shared" si="3"/>
        <v>712.62222222222226</v>
      </c>
      <c r="W7" s="169">
        <f t="shared" si="3"/>
        <v>712.62222222222226</v>
      </c>
      <c r="X7" s="169">
        <f t="shared" si="3"/>
        <v>712.62222222222226</v>
      </c>
      <c r="Y7" s="169">
        <f t="shared" si="3"/>
        <v>712.62222222222226</v>
      </c>
      <c r="Z7" s="169">
        <f t="shared" si="3"/>
        <v>712.62222222222226</v>
      </c>
      <c r="AA7" s="169">
        <f t="shared" si="3"/>
        <v>712.62222222222226</v>
      </c>
      <c r="AB7" s="169">
        <f t="shared" si="3"/>
        <v>712.62222222222226</v>
      </c>
      <c r="AC7" s="169">
        <f t="shared" si="3"/>
        <v>712.62222222222226</v>
      </c>
      <c r="AD7" s="169">
        <f t="shared" si="3"/>
        <v>712.62222222222226</v>
      </c>
      <c r="AE7" s="169">
        <f t="shared" si="3"/>
        <v>712.62222222222226</v>
      </c>
      <c r="AF7" s="169">
        <f t="shared" si="3"/>
        <v>712.62222222222226</v>
      </c>
      <c r="AG7" s="169">
        <f t="shared" si="3"/>
        <v>712.62222222222226</v>
      </c>
      <c r="AH7" s="169">
        <f t="shared" si="3"/>
        <v>712.62222222222226</v>
      </c>
      <c r="AI7" s="169">
        <f t="shared" si="3"/>
        <v>712.62222222222226</v>
      </c>
      <c r="AJ7" s="169">
        <f t="shared" si="3"/>
        <v>712.62222222222226</v>
      </c>
      <c r="AK7" s="169">
        <f t="shared" si="3"/>
        <v>712.62222222222226</v>
      </c>
      <c r="AL7" s="169">
        <f t="shared" si="3"/>
        <v>712.62222222222226</v>
      </c>
      <c r="AM7" s="169">
        <f t="shared" si="3"/>
        <v>712.62222222222226</v>
      </c>
      <c r="AN7" s="169">
        <f t="shared" si="3"/>
        <v>712.62222222222226</v>
      </c>
      <c r="AO7" s="169">
        <f t="shared" si="3"/>
        <v>712.62222222222226</v>
      </c>
      <c r="AP7" s="169">
        <f t="shared" si="3"/>
        <v>712.62222222222226</v>
      </c>
      <c r="AQ7" s="169">
        <f t="shared" si="3"/>
        <v>712.62222222222226</v>
      </c>
      <c r="AR7" s="169">
        <f t="shared" si="3"/>
        <v>712.62222222222226</v>
      </c>
      <c r="AS7" s="169">
        <f t="shared" si="3"/>
        <v>712.62222222222226</v>
      </c>
      <c r="AT7" s="169">
        <f t="shared" si="3"/>
        <v>712.62222222222226</v>
      </c>
      <c r="AU7" s="169">
        <f t="shared" si="3"/>
        <v>712.62222222222226</v>
      </c>
    </row>
    <row r="8" spans="1:50" x14ac:dyDescent="0.25">
      <c r="A8" s="162"/>
      <c r="D8" s="170">
        <f>SUM(D3:D7)</f>
        <v>7291252</v>
      </c>
      <c r="H8" s="171">
        <f>SUM(H3:H7)</f>
        <v>150720.45111111112</v>
      </c>
      <c r="I8" s="171">
        <f t="shared" ref="I8:AU8" si="4">SUM(I3:I7)</f>
        <v>150720.45111111112</v>
      </c>
      <c r="J8" s="171">
        <f t="shared" si="4"/>
        <v>150720.45111111112</v>
      </c>
      <c r="K8" s="171">
        <f t="shared" si="4"/>
        <v>150720.45111111112</v>
      </c>
      <c r="L8" s="171">
        <f t="shared" si="4"/>
        <v>150720.45111111112</v>
      </c>
      <c r="M8" s="171">
        <f t="shared" si="4"/>
        <v>150720.45111111112</v>
      </c>
      <c r="N8" s="171">
        <f t="shared" si="4"/>
        <v>150720.45111111112</v>
      </c>
      <c r="O8" s="171">
        <f t="shared" si="4"/>
        <v>150720.45111111112</v>
      </c>
      <c r="P8" s="171">
        <f t="shared" si="4"/>
        <v>150720.45111111112</v>
      </c>
      <c r="Q8" s="171">
        <f t="shared" si="4"/>
        <v>150720.45111111112</v>
      </c>
      <c r="R8" s="171">
        <f t="shared" si="4"/>
        <v>150720.45111111112</v>
      </c>
      <c r="S8" s="171">
        <f t="shared" si="4"/>
        <v>150720.45111111112</v>
      </c>
      <c r="T8" s="171">
        <f t="shared" si="4"/>
        <v>150720.45111111112</v>
      </c>
      <c r="U8" s="171">
        <f t="shared" si="4"/>
        <v>150720.45111111112</v>
      </c>
      <c r="V8" s="171">
        <f t="shared" si="4"/>
        <v>150720.45111111112</v>
      </c>
      <c r="W8" s="171">
        <f t="shared" si="4"/>
        <v>150720.45111111112</v>
      </c>
      <c r="X8" s="171">
        <f t="shared" si="4"/>
        <v>150720.45111111112</v>
      </c>
      <c r="Y8" s="171">
        <f t="shared" si="4"/>
        <v>150720.45111111112</v>
      </c>
      <c r="Z8" s="171">
        <f t="shared" si="4"/>
        <v>150720.45111111112</v>
      </c>
      <c r="AA8" s="171">
        <f t="shared" si="4"/>
        <v>150720.45111111112</v>
      </c>
      <c r="AB8" s="171">
        <f t="shared" si="4"/>
        <v>150720.45111111112</v>
      </c>
      <c r="AC8" s="171">
        <f t="shared" si="4"/>
        <v>150720.45111111112</v>
      </c>
      <c r="AD8" s="171">
        <f t="shared" si="4"/>
        <v>150720.45111111112</v>
      </c>
      <c r="AE8" s="171">
        <f t="shared" si="4"/>
        <v>150720.45111111112</v>
      </c>
      <c r="AF8" s="171">
        <f t="shared" si="4"/>
        <v>150720.45111111112</v>
      </c>
      <c r="AG8" s="171">
        <f t="shared" si="4"/>
        <v>150720.45111111112</v>
      </c>
      <c r="AH8" s="171">
        <f t="shared" si="4"/>
        <v>150720.45111111112</v>
      </c>
      <c r="AI8" s="171">
        <f t="shared" si="4"/>
        <v>150720.45111111112</v>
      </c>
      <c r="AJ8" s="171">
        <f t="shared" si="4"/>
        <v>150720.45111111112</v>
      </c>
      <c r="AK8" s="171">
        <f t="shared" si="4"/>
        <v>150720.45111111112</v>
      </c>
      <c r="AL8" s="171">
        <f t="shared" si="4"/>
        <v>150720.45111111112</v>
      </c>
      <c r="AM8" s="171">
        <f t="shared" si="4"/>
        <v>150720.45111111112</v>
      </c>
      <c r="AN8" s="171">
        <f t="shared" si="4"/>
        <v>150720.45111111112</v>
      </c>
      <c r="AO8" s="171">
        <f t="shared" si="4"/>
        <v>150720.45111111112</v>
      </c>
      <c r="AP8" s="171">
        <f t="shared" si="4"/>
        <v>150720.45111111112</v>
      </c>
      <c r="AQ8" s="171">
        <f t="shared" si="4"/>
        <v>150720.45111111112</v>
      </c>
      <c r="AR8" s="171">
        <f t="shared" si="4"/>
        <v>150720.45111111112</v>
      </c>
      <c r="AS8" s="171">
        <f t="shared" si="4"/>
        <v>150720.45111111112</v>
      </c>
      <c r="AT8" s="171">
        <f t="shared" si="4"/>
        <v>150720.45111111112</v>
      </c>
      <c r="AU8" s="171">
        <f t="shared" si="4"/>
        <v>150720.45111111112</v>
      </c>
    </row>
    <row r="9" spans="1:50" x14ac:dyDescent="0.25">
      <c r="A9" s="162"/>
      <c r="B9" s="162"/>
    </row>
    <row r="10" spans="1:50" x14ac:dyDescent="0.25">
      <c r="A10" s="162" t="s">
        <v>403</v>
      </c>
      <c r="B10" s="162"/>
      <c r="C10" s="172" t="s">
        <v>382</v>
      </c>
    </row>
    <row r="11" spans="1:50" x14ac:dyDescent="0.25">
      <c r="A11" s="162" t="s">
        <v>404</v>
      </c>
      <c r="B11" s="162"/>
      <c r="C11" s="173">
        <f>+'[2]Rev Req'!B51</f>
        <v>15</v>
      </c>
    </row>
    <row r="13" spans="1:50" x14ac:dyDescent="0.25">
      <c r="B13" s="174" t="s">
        <v>307</v>
      </c>
      <c r="C13" s="133">
        <v>1</v>
      </c>
      <c r="D13" s="133">
        <f t="shared" ref="D13:S14" si="5">C13+1</f>
        <v>2</v>
      </c>
      <c r="E13" s="133">
        <f t="shared" si="5"/>
        <v>3</v>
      </c>
      <c r="F13" s="133">
        <f t="shared" si="5"/>
        <v>4</v>
      </c>
      <c r="G13" s="133">
        <f t="shared" si="5"/>
        <v>5</v>
      </c>
      <c r="H13" s="133">
        <f t="shared" si="5"/>
        <v>6</v>
      </c>
      <c r="I13" s="133">
        <f t="shared" si="5"/>
        <v>7</v>
      </c>
      <c r="J13" s="133">
        <f t="shared" si="5"/>
        <v>8</v>
      </c>
      <c r="K13" s="133">
        <f t="shared" si="5"/>
        <v>9</v>
      </c>
      <c r="L13" s="133">
        <f t="shared" si="5"/>
        <v>10</v>
      </c>
      <c r="M13" s="133">
        <f t="shared" si="5"/>
        <v>11</v>
      </c>
      <c r="N13" s="133">
        <f t="shared" si="5"/>
        <v>12</v>
      </c>
      <c r="O13" s="133">
        <f t="shared" si="5"/>
        <v>13</v>
      </c>
      <c r="P13" s="133">
        <f t="shared" si="5"/>
        <v>14</v>
      </c>
      <c r="Q13" s="133">
        <f t="shared" si="5"/>
        <v>15</v>
      </c>
      <c r="R13" s="133">
        <f t="shared" si="5"/>
        <v>16</v>
      </c>
      <c r="S13" s="133">
        <f t="shared" si="5"/>
        <v>17</v>
      </c>
      <c r="T13" s="133">
        <f t="shared" ref="T13:AF14" si="6">S13+1</f>
        <v>18</v>
      </c>
      <c r="U13" s="133">
        <f t="shared" si="6"/>
        <v>19</v>
      </c>
      <c r="V13" s="133">
        <f t="shared" si="6"/>
        <v>20</v>
      </c>
      <c r="W13" s="133">
        <f t="shared" si="6"/>
        <v>21</v>
      </c>
      <c r="X13" s="133">
        <f t="shared" si="6"/>
        <v>22</v>
      </c>
      <c r="Y13" s="133">
        <f t="shared" si="6"/>
        <v>23</v>
      </c>
      <c r="Z13" s="133">
        <f t="shared" si="6"/>
        <v>24</v>
      </c>
      <c r="AA13" s="133">
        <f t="shared" si="6"/>
        <v>25</v>
      </c>
      <c r="AB13" s="133">
        <f t="shared" si="6"/>
        <v>26</v>
      </c>
      <c r="AC13" s="133">
        <f t="shared" si="6"/>
        <v>27</v>
      </c>
      <c r="AD13" s="133">
        <f t="shared" si="6"/>
        <v>28</v>
      </c>
      <c r="AE13" s="133">
        <f t="shared" si="6"/>
        <v>29</v>
      </c>
      <c r="AF13" s="133">
        <f t="shared" si="6"/>
        <v>30</v>
      </c>
    </row>
    <row r="14" spans="1:50" x14ac:dyDescent="0.25">
      <c r="A14" s="175" t="s">
        <v>405</v>
      </c>
      <c r="B14" s="175" t="s">
        <v>406</v>
      </c>
      <c r="C14" s="135">
        <v>2017</v>
      </c>
      <c r="D14" s="135">
        <f t="shared" si="5"/>
        <v>2018</v>
      </c>
      <c r="E14" s="135">
        <f t="shared" si="5"/>
        <v>2019</v>
      </c>
      <c r="F14" s="135">
        <f t="shared" si="5"/>
        <v>2020</v>
      </c>
      <c r="G14" s="135">
        <f t="shared" si="5"/>
        <v>2021</v>
      </c>
      <c r="H14" s="135">
        <f t="shared" si="5"/>
        <v>2022</v>
      </c>
      <c r="I14" s="135">
        <f t="shared" si="5"/>
        <v>2023</v>
      </c>
      <c r="J14" s="135">
        <f t="shared" si="5"/>
        <v>2024</v>
      </c>
      <c r="K14" s="135">
        <f t="shared" si="5"/>
        <v>2025</v>
      </c>
      <c r="L14" s="135">
        <f t="shared" si="5"/>
        <v>2026</v>
      </c>
      <c r="M14" s="135">
        <f t="shared" si="5"/>
        <v>2027</v>
      </c>
      <c r="N14" s="135">
        <f t="shared" si="5"/>
        <v>2028</v>
      </c>
      <c r="O14" s="135">
        <f t="shared" si="5"/>
        <v>2029</v>
      </c>
      <c r="P14" s="135">
        <f t="shared" si="5"/>
        <v>2030</v>
      </c>
      <c r="Q14" s="135">
        <f t="shared" si="5"/>
        <v>2031</v>
      </c>
      <c r="R14" s="135">
        <f t="shared" si="5"/>
        <v>2032</v>
      </c>
      <c r="S14" s="135">
        <f t="shared" si="5"/>
        <v>2033</v>
      </c>
      <c r="T14" s="135">
        <f t="shared" si="6"/>
        <v>2034</v>
      </c>
      <c r="U14" s="135">
        <f t="shared" si="6"/>
        <v>2035</v>
      </c>
      <c r="V14" s="135">
        <f t="shared" si="6"/>
        <v>2036</v>
      </c>
      <c r="W14" s="135">
        <f t="shared" si="6"/>
        <v>2037</v>
      </c>
      <c r="X14" s="135">
        <f t="shared" si="6"/>
        <v>2038</v>
      </c>
      <c r="Y14" s="135">
        <f t="shared" si="6"/>
        <v>2039</v>
      </c>
      <c r="Z14" s="135">
        <f t="shared" si="6"/>
        <v>2040</v>
      </c>
      <c r="AA14" s="135">
        <f t="shared" si="6"/>
        <v>2041</v>
      </c>
      <c r="AB14" s="135">
        <f t="shared" si="6"/>
        <v>2042</v>
      </c>
      <c r="AC14" s="135">
        <f t="shared" si="6"/>
        <v>2043</v>
      </c>
      <c r="AD14" s="135">
        <f t="shared" si="6"/>
        <v>2044</v>
      </c>
      <c r="AE14" s="135">
        <f t="shared" si="6"/>
        <v>2045</v>
      </c>
      <c r="AF14" s="135">
        <f t="shared" si="6"/>
        <v>2046</v>
      </c>
    </row>
    <row r="15" spans="1:50" x14ac:dyDescent="0.25">
      <c r="A15" s="174">
        <v>2017</v>
      </c>
      <c r="B15" s="176">
        <f>+D3+D6+D4</f>
        <v>6793820</v>
      </c>
      <c r="C15" s="177">
        <f>ROUND(+$B15*[2]Table!$I$5,2)</f>
        <v>339691</v>
      </c>
      <c r="D15" s="177">
        <f>ROUND(+$B15*[2]Table!$I$6,2)</f>
        <v>645412.9</v>
      </c>
      <c r="E15" s="177">
        <f>ROUND(+$B15*[2]Table!$I$7,2)</f>
        <v>580871.61</v>
      </c>
      <c r="F15" s="177">
        <f>ROUND(+$B15*[2]Table!$I$8,2)</f>
        <v>523124.14</v>
      </c>
      <c r="G15" s="177">
        <f>ROUND(+$B15*[2]Table!$I$9,2)</f>
        <v>470811.73</v>
      </c>
      <c r="H15" s="177">
        <f>ROUND(+$B15*[2]Table!$I$10,2)</f>
        <v>423254.99</v>
      </c>
      <c r="I15" s="177">
        <f>ROUND(+$B15*[2]Table!$I$11,2)</f>
        <v>400835.38</v>
      </c>
      <c r="J15" s="177">
        <f>ROUND(+$B15*[2]Table!$I$12,2)</f>
        <v>400835.38</v>
      </c>
      <c r="K15" s="177">
        <f>ROUND(+$B15*[2]Table!$I$13,2)</f>
        <v>401514.76</v>
      </c>
      <c r="L15" s="177">
        <f>ROUND(+$B15*[2]Table!$I$14,2)</f>
        <v>400835.38</v>
      </c>
      <c r="M15" s="177">
        <f>ROUND(+$B15*[2]Table!$I$15,2)</f>
        <v>401514.76</v>
      </c>
      <c r="N15" s="177">
        <f>ROUND(+$B15*[2]Table!$I$16,2)</f>
        <v>400835.38</v>
      </c>
      <c r="O15" s="177">
        <f>ROUND(+$B15*[2]Table!$I$17,2)</f>
        <v>401514.76</v>
      </c>
      <c r="P15" s="177">
        <f>ROUND(+$B15*[2]Table!$I$18,2)</f>
        <v>400835.38</v>
      </c>
      <c r="Q15" s="177">
        <f>ROUND(+$B15*[2]Table!$I$19,2)</f>
        <v>401514.76</v>
      </c>
      <c r="R15" s="177">
        <f>ROUND(+$B15*[2]Table!$I$20,2)</f>
        <v>200417.69</v>
      </c>
      <c r="S15" s="177">
        <f>ROUND(+$B15*[2]Table!$I$21,2)</f>
        <v>0</v>
      </c>
      <c r="T15" s="177">
        <f>ROUND(+$B15*[2]Table!$I$22,2)</f>
        <v>0</v>
      </c>
      <c r="U15" s="177">
        <f>ROUND(+$B15*[2]Table!$I$23,2)</f>
        <v>0</v>
      </c>
      <c r="V15" s="177">
        <f>ROUND(+$B15*[2]Table!$I$24,2)</f>
        <v>0</v>
      </c>
      <c r="W15" s="177">
        <f>ROUND(+$B15*[2]Table!$I$25,2)</f>
        <v>0</v>
      </c>
      <c r="X15" s="177" t="e">
        <f>ROUND(+$B15*[2]Table!$I$26,2)</f>
        <v>#REF!</v>
      </c>
      <c r="Y15" s="177" t="e">
        <f>ROUND(+$B15*[2]Table!$I$27,2)</f>
        <v>#REF!</v>
      </c>
      <c r="Z15" s="177" t="e">
        <f>ROUND(+$B15*[2]Table!$I$28,2)</f>
        <v>#REF!</v>
      </c>
      <c r="AA15" s="177" t="e">
        <f>ROUND(+$B15*[2]Table!$I$29,2)</f>
        <v>#REF!</v>
      </c>
      <c r="AB15" s="177" t="e">
        <f>ROUND(+$B15*[2]Table!$I$30,2)</f>
        <v>#REF!</v>
      </c>
      <c r="AC15" s="177" t="e">
        <f>ROUND(+$B15*[2]Table!$I$31,2)</f>
        <v>#REF!</v>
      </c>
      <c r="AD15" s="177" t="e">
        <f>ROUND(+$B15*[2]Table!$I$32,2)</f>
        <v>#REF!</v>
      </c>
      <c r="AE15" s="177" t="e">
        <f>ROUND(+$B15*[2]Table!$I$33,2)</f>
        <v>#REF!</v>
      </c>
      <c r="AF15" s="177" t="e">
        <f>ROUND(+$B15*[2]Table!$I$34,2)</f>
        <v>#REF!</v>
      </c>
    </row>
    <row r="16" spans="1:50" x14ac:dyDescent="0.25">
      <c r="A16" s="174">
        <f>+A15+1</f>
        <v>2018</v>
      </c>
      <c r="B16" s="176">
        <v>0</v>
      </c>
      <c r="D16" s="177">
        <f>ROUND(+$B16*[2]Table!$I$5,2)</f>
        <v>0</v>
      </c>
      <c r="E16" s="177">
        <f>ROUND(+$B16*[2]Table!$I$6,2)</f>
        <v>0</v>
      </c>
      <c r="F16" s="177">
        <f>ROUND(+$B16*[2]Table!$I$7,2)</f>
        <v>0</v>
      </c>
      <c r="G16" s="177">
        <f>ROUND(+$B16*[2]Table!$I$8,2)</f>
        <v>0</v>
      </c>
      <c r="H16" s="177">
        <f>ROUND(+$B16*[2]Table!$I$9,2)</f>
        <v>0</v>
      </c>
      <c r="I16" s="177">
        <f>ROUND(+$B16*[2]Table!$I$10,2)</f>
        <v>0</v>
      </c>
      <c r="J16" s="177">
        <f>ROUND(+$B16*[2]Table!$I$11,2)</f>
        <v>0</v>
      </c>
      <c r="K16" s="177">
        <f>ROUND(+$B16*[2]Table!$I$12,2)</f>
        <v>0</v>
      </c>
      <c r="L16" s="177">
        <f>ROUND(+$B16*[2]Table!$I$13,2)</f>
        <v>0</v>
      </c>
      <c r="M16" s="177">
        <f>ROUND(+$B16*[2]Table!$I$14,2)</f>
        <v>0</v>
      </c>
      <c r="N16" s="177">
        <f>ROUND(+$B16*[2]Table!$I$15,2)</f>
        <v>0</v>
      </c>
      <c r="O16" s="177">
        <f>ROUND(+$B16*[2]Table!$I$16,2)</f>
        <v>0</v>
      </c>
      <c r="P16" s="177">
        <f>ROUND(+$B16*[2]Table!$I$17,2)</f>
        <v>0</v>
      </c>
      <c r="Q16" s="177">
        <f>ROUND(+$B16*[2]Table!$I$18,2)</f>
        <v>0</v>
      </c>
      <c r="R16" s="177">
        <f>ROUND(+$B16*[2]Table!$I$19,2)</f>
        <v>0</v>
      </c>
      <c r="S16" s="177">
        <f>ROUND(+$B16*[2]Table!$I$20,2)</f>
        <v>0</v>
      </c>
      <c r="T16" s="177">
        <f>ROUND(+$B16*[2]Table!$I$21,2)</f>
        <v>0</v>
      </c>
      <c r="U16" s="177">
        <f>ROUND(+$B16*[2]Table!$I$22,2)</f>
        <v>0</v>
      </c>
      <c r="V16" s="177">
        <f>ROUND(+$B16*[2]Table!$I$23,2)</f>
        <v>0</v>
      </c>
      <c r="W16" s="177">
        <f>ROUND(+$B16*[2]Table!$I$24,2)</f>
        <v>0</v>
      </c>
      <c r="X16" s="177">
        <f>ROUND(+$B16*[2]Table!$I$25,2)</f>
        <v>0</v>
      </c>
      <c r="Y16" s="177" t="e">
        <f>ROUND(+$B16*[2]Table!$I$26,2)</f>
        <v>#REF!</v>
      </c>
      <c r="Z16" s="177" t="e">
        <f>ROUND(+$B16*[2]Table!$I$27,2)</f>
        <v>#REF!</v>
      </c>
      <c r="AA16" s="177" t="e">
        <f>ROUND(+$B16*[2]Table!$I$28,2)</f>
        <v>#REF!</v>
      </c>
      <c r="AB16" s="177" t="e">
        <f>ROUND(+$B16*[2]Table!$I$29,2)</f>
        <v>#REF!</v>
      </c>
      <c r="AC16" s="177" t="e">
        <f>ROUND(+$B16*[2]Table!$I$30,2)</f>
        <v>#REF!</v>
      </c>
      <c r="AD16" s="177" t="e">
        <f>ROUND(+$B16*[2]Table!$I$31,2)</f>
        <v>#REF!</v>
      </c>
      <c r="AE16" s="177" t="e">
        <f>ROUND(+$B16*[2]Table!$I$32,2)</f>
        <v>#REF!</v>
      </c>
      <c r="AF16" s="177" t="e">
        <f>ROUND(+$B16*[2]Table!$I$33,2)</f>
        <v>#REF!</v>
      </c>
      <c r="AG16" s="177"/>
    </row>
    <row r="17" spans="1:49" x14ac:dyDescent="0.25">
      <c r="A17" s="174">
        <f t="shared" ref="A17:A39" si="7">+A16+1</f>
        <v>2019</v>
      </c>
      <c r="B17" s="176">
        <v>0</v>
      </c>
      <c r="E17" s="177">
        <f>ROUND(+$B17*[2]Table!$I$5,2)</f>
        <v>0</v>
      </c>
      <c r="F17" s="177">
        <f>ROUND(+$B17*[2]Table!$I$6,2)</f>
        <v>0</v>
      </c>
      <c r="G17" s="177">
        <f>ROUND(+$B17*[2]Table!$I$7,2)</f>
        <v>0</v>
      </c>
      <c r="H17" s="177">
        <f>ROUND(+$B17*[2]Table!$I$8,2)</f>
        <v>0</v>
      </c>
      <c r="I17" s="177">
        <f>ROUND(+$B17*[2]Table!$I$9,2)</f>
        <v>0</v>
      </c>
      <c r="J17" s="177">
        <f>ROUND(+$B17*[2]Table!$I$10,2)</f>
        <v>0</v>
      </c>
      <c r="K17" s="177">
        <f>ROUND(+$B17*[2]Table!$I$11,2)</f>
        <v>0</v>
      </c>
      <c r="L17" s="177">
        <f>ROUND(+$B17*[2]Table!$I$12,2)</f>
        <v>0</v>
      </c>
      <c r="M17" s="177">
        <f>ROUND(+$B17*[2]Table!$I$13,2)</f>
        <v>0</v>
      </c>
      <c r="N17" s="177">
        <f>ROUND(+$B17*[2]Table!$I$14,2)</f>
        <v>0</v>
      </c>
      <c r="O17" s="177">
        <f>ROUND(+$B17*[2]Table!$I$15,2)</f>
        <v>0</v>
      </c>
      <c r="P17" s="177">
        <f>ROUND(+$B17*[2]Table!$I$16,2)</f>
        <v>0</v>
      </c>
      <c r="Q17" s="177">
        <f>ROUND(+$B17*[2]Table!$I$17,2)</f>
        <v>0</v>
      </c>
      <c r="R17" s="177">
        <f>ROUND(+$B17*[2]Table!$I$18,2)</f>
        <v>0</v>
      </c>
      <c r="S17" s="177">
        <f>ROUND(+$B17*[2]Table!$I$19,2)</f>
        <v>0</v>
      </c>
      <c r="T17" s="177">
        <f>ROUND(+$B17*[2]Table!$I$20,2)</f>
        <v>0</v>
      </c>
      <c r="U17" s="177">
        <f>ROUND(+$B17*[2]Table!$I$21,2)</f>
        <v>0</v>
      </c>
      <c r="V17" s="177">
        <f>ROUND(+$B17*[2]Table!$I$22,2)</f>
        <v>0</v>
      </c>
      <c r="W17" s="177">
        <f>ROUND(+$B17*[2]Table!$I$23,2)</f>
        <v>0</v>
      </c>
      <c r="X17" s="177">
        <f>ROUND(+$B17*[2]Table!$I$24,2)</f>
        <v>0</v>
      </c>
      <c r="Y17" s="177">
        <f>ROUND(+$B17*[2]Table!$I$25,2)</f>
        <v>0</v>
      </c>
      <c r="Z17" s="177" t="e">
        <f>ROUND(+$B17*[2]Table!$I$26,2)</f>
        <v>#REF!</v>
      </c>
      <c r="AA17" s="177" t="e">
        <f>ROUND(+$B17*[2]Table!$I$27,2)</f>
        <v>#REF!</v>
      </c>
      <c r="AB17" s="177" t="e">
        <f>ROUND(+$B17*[2]Table!$I$28,2)</f>
        <v>#REF!</v>
      </c>
      <c r="AC17" s="177" t="e">
        <f>ROUND(+$B17*[2]Table!$I$29,2)</f>
        <v>#REF!</v>
      </c>
      <c r="AD17" s="177" t="e">
        <f>ROUND(+$B17*[2]Table!$I$30,2)</f>
        <v>#REF!</v>
      </c>
      <c r="AE17" s="177" t="e">
        <f>ROUND(+$B17*[2]Table!$I$31,2)</f>
        <v>#REF!</v>
      </c>
      <c r="AF17" s="177" t="e">
        <f>ROUND(+$B17*[2]Table!$I$32,2)</f>
        <v>#REF!</v>
      </c>
      <c r="AG17" s="177"/>
      <c r="AH17" s="177"/>
    </row>
    <row r="18" spans="1:49" x14ac:dyDescent="0.25">
      <c r="A18" s="174">
        <f t="shared" si="7"/>
        <v>2020</v>
      </c>
      <c r="B18" s="176">
        <v>0</v>
      </c>
      <c r="F18" s="177">
        <f>ROUND(+$B18*[2]Table!$I$5,2)</f>
        <v>0</v>
      </c>
      <c r="G18" s="177">
        <f>ROUND(+$B18*[2]Table!$I$6,2)</f>
        <v>0</v>
      </c>
      <c r="H18" s="177">
        <f>ROUND(+$B18*[2]Table!$I$7,2)</f>
        <v>0</v>
      </c>
      <c r="I18" s="177">
        <f>ROUND(+$B18*[2]Table!$I$8,2)</f>
        <v>0</v>
      </c>
      <c r="J18" s="177">
        <f>ROUND(+$B18*[2]Table!$I$9,2)</f>
        <v>0</v>
      </c>
      <c r="K18" s="177">
        <f>ROUND(+$B18*[2]Table!$I$10,2)</f>
        <v>0</v>
      </c>
      <c r="L18" s="177">
        <f>ROUND(+$B18*[2]Table!$I$11,2)</f>
        <v>0</v>
      </c>
      <c r="M18" s="177">
        <f>ROUND(+$B18*[2]Table!$I$12,2)</f>
        <v>0</v>
      </c>
      <c r="N18" s="177">
        <f>ROUND(+$B18*[2]Table!$I$13,2)</f>
        <v>0</v>
      </c>
      <c r="O18" s="177">
        <f>ROUND(+$B18*[2]Table!$I$14,2)</f>
        <v>0</v>
      </c>
      <c r="P18" s="177">
        <f>ROUND(+$B18*[2]Table!$I$15,2)</f>
        <v>0</v>
      </c>
      <c r="Q18" s="177">
        <f>ROUND(+$B18*[2]Table!$I$16,2)</f>
        <v>0</v>
      </c>
      <c r="R18" s="177">
        <f>ROUND(+$B18*[2]Table!$I$17,2)</f>
        <v>0</v>
      </c>
      <c r="S18" s="177">
        <f>ROUND(+$B18*[2]Table!$I$18,2)</f>
        <v>0</v>
      </c>
      <c r="T18" s="177">
        <f>ROUND(+$B18*[2]Table!$I$19,2)</f>
        <v>0</v>
      </c>
      <c r="U18" s="177">
        <f>ROUND(+$B18*[2]Table!$I$20,2)</f>
        <v>0</v>
      </c>
      <c r="V18" s="177">
        <f>ROUND(+$B18*[2]Table!$I$21,2)</f>
        <v>0</v>
      </c>
      <c r="W18" s="177">
        <f>ROUND(+$B18*[2]Table!$I$22,2)</f>
        <v>0</v>
      </c>
      <c r="X18" s="177">
        <f>ROUND(+$B18*[2]Table!$I$23,2)</f>
        <v>0</v>
      </c>
      <c r="Y18" s="177">
        <f>ROUND(+$B18*[2]Table!$I$24,2)</f>
        <v>0</v>
      </c>
      <c r="Z18" s="177">
        <f>ROUND(+$B18*[2]Table!$I$25,2)</f>
        <v>0</v>
      </c>
      <c r="AA18" s="177" t="e">
        <f>ROUND(+$B18*[2]Table!$I$26,2)</f>
        <v>#REF!</v>
      </c>
      <c r="AB18" s="177" t="e">
        <f>ROUND(+$B18*[2]Table!$I$27,2)</f>
        <v>#REF!</v>
      </c>
      <c r="AC18" s="177" t="e">
        <f>ROUND(+$B18*[2]Table!$I$28,2)</f>
        <v>#REF!</v>
      </c>
      <c r="AD18" s="177" t="e">
        <f>ROUND(+$B18*[2]Table!$I$29,2)</f>
        <v>#REF!</v>
      </c>
      <c r="AE18" s="177" t="e">
        <f>ROUND(+$B18*[2]Table!$I$30,2)</f>
        <v>#REF!</v>
      </c>
      <c r="AF18" s="177" t="e">
        <f>ROUND(+$B18*[2]Table!$I$31,2)</f>
        <v>#REF!</v>
      </c>
      <c r="AG18" s="177"/>
      <c r="AH18" s="177"/>
      <c r="AI18" s="177"/>
    </row>
    <row r="19" spans="1:49" x14ac:dyDescent="0.25">
      <c r="A19" s="174">
        <f t="shared" si="7"/>
        <v>2021</v>
      </c>
      <c r="B19" s="176">
        <v>0</v>
      </c>
      <c r="G19" s="177">
        <f>ROUND(+$B19*[2]Table!$I$5,2)</f>
        <v>0</v>
      </c>
      <c r="H19" s="177">
        <f>ROUND(+$B19*[2]Table!$I$6,2)</f>
        <v>0</v>
      </c>
      <c r="I19" s="177">
        <f>ROUND(+$B19*[2]Table!$I$7,2)</f>
        <v>0</v>
      </c>
      <c r="J19" s="177">
        <f>ROUND(+$B19*[2]Table!$I$8,2)</f>
        <v>0</v>
      </c>
      <c r="K19" s="177">
        <f>ROUND(+$B19*[2]Table!$I$9,2)</f>
        <v>0</v>
      </c>
      <c r="L19" s="177">
        <f>ROUND(+$B19*[2]Table!$I$10,2)</f>
        <v>0</v>
      </c>
      <c r="M19" s="177">
        <f>ROUND(+$B19*[2]Table!$I$11,2)</f>
        <v>0</v>
      </c>
      <c r="N19" s="177">
        <f>ROUND(+$B19*[2]Table!$I$12,2)</f>
        <v>0</v>
      </c>
      <c r="O19" s="177">
        <f>ROUND(+$B19*[2]Table!$I$13,2)</f>
        <v>0</v>
      </c>
      <c r="P19" s="177">
        <f>ROUND(+$B19*[2]Table!$I$14,2)</f>
        <v>0</v>
      </c>
      <c r="Q19" s="177">
        <f>ROUND(+$B19*[2]Table!$I$15,2)</f>
        <v>0</v>
      </c>
      <c r="R19" s="177">
        <f>ROUND(+$B19*[2]Table!$I$16,2)</f>
        <v>0</v>
      </c>
      <c r="S19" s="177">
        <f>ROUND(+$B19*[2]Table!$I$17,2)</f>
        <v>0</v>
      </c>
      <c r="T19" s="177">
        <f>ROUND(+$B19*[2]Table!$I$18,2)</f>
        <v>0</v>
      </c>
      <c r="U19" s="177">
        <f>ROUND(+$B19*[2]Table!$I$19,2)</f>
        <v>0</v>
      </c>
      <c r="V19" s="177">
        <f>ROUND(+$B19*[2]Table!$I$20,2)</f>
        <v>0</v>
      </c>
      <c r="W19" s="177">
        <f>ROUND(+$B19*[2]Table!$I$21,2)</f>
        <v>0</v>
      </c>
      <c r="X19" s="177">
        <f>ROUND(+$B19*[2]Table!$I$22,2)</f>
        <v>0</v>
      </c>
      <c r="Y19" s="177">
        <f>ROUND(+$B19*[2]Table!$I$23,2)</f>
        <v>0</v>
      </c>
      <c r="Z19" s="177">
        <f>ROUND(+$B19*[2]Table!$I$24,2)</f>
        <v>0</v>
      </c>
      <c r="AA19" s="177">
        <f>ROUND(+$B19*[2]Table!$I$25,2)</f>
        <v>0</v>
      </c>
      <c r="AB19" s="177" t="e">
        <f>ROUND(+$B19*[2]Table!$I$26,2)</f>
        <v>#REF!</v>
      </c>
      <c r="AC19" s="177" t="e">
        <f>ROUND(+$B19*[2]Table!$I$27,2)</f>
        <v>#REF!</v>
      </c>
      <c r="AD19" s="177" t="e">
        <f>ROUND(+$B19*[2]Table!$I$28,2)</f>
        <v>#REF!</v>
      </c>
      <c r="AE19" s="177" t="e">
        <f>ROUND(+$B19*[2]Table!$I$29,2)</f>
        <v>#REF!</v>
      </c>
      <c r="AF19" s="177" t="e">
        <f>ROUND(+$B19*[2]Table!$I$30,2)</f>
        <v>#REF!</v>
      </c>
      <c r="AG19" s="177"/>
      <c r="AH19" s="177"/>
      <c r="AI19" s="177"/>
      <c r="AJ19" s="177"/>
    </row>
    <row r="20" spans="1:49" x14ac:dyDescent="0.25">
      <c r="A20" s="174">
        <f t="shared" si="7"/>
        <v>2022</v>
      </c>
      <c r="B20" s="176">
        <v>0</v>
      </c>
      <c r="H20" s="177">
        <f>ROUND(+$B20*[2]Table!$I$5,2)</f>
        <v>0</v>
      </c>
      <c r="I20" s="177">
        <f>ROUND(+$B20*[2]Table!$I$6,2)</f>
        <v>0</v>
      </c>
      <c r="J20" s="177">
        <f>ROUND(+$B20*[2]Table!$I$7,2)</f>
        <v>0</v>
      </c>
      <c r="K20" s="177">
        <f>ROUND(+$B20*[2]Table!$I$8,2)</f>
        <v>0</v>
      </c>
      <c r="L20" s="177">
        <f>ROUND(+$B20*[2]Table!$I$9,2)</f>
        <v>0</v>
      </c>
      <c r="M20" s="177">
        <f>ROUND(+$B20*[2]Table!$I$10,2)</f>
        <v>0</v>
      </c>
      <c r="N20" s="177">
        <f>ROUND(+$B20*[2]Table!$I$11,2)</f>
        <v>0</v>
      </c>
      <c r="O20" s="177">
        <f>ROUND(+$B20*[2]Table!$I$12,2)</f>
        <v>0</v>
      </c>
      <c r="P20" s="177">
        <f>ROUND(+$B20*[2]Table!$I$13,2)</f>
        <v>0</v>
      </c>
      <c r="Q20" s="177">
        <f>ROUND(+$B20*[2]Table!$I$14,2)</f>
        <v>0</v>
      </c>
      <c r="R20" s="177">
        <f>ROUND(+$B20*[2]Table!$I$15,2)</f>
        <v>0</v>
      </c>
      <c r="S20" s="177">
        <f>ROUND(+$B20*[2]Table!$I$16,2)</f>
        <v>0</v>
      </c>
      <c r="T20" s="177">
        <f>ROUND(+$B20*[2]Table!$I$17,2)</f>
        <v>0</v>
      </c>
      <c r="U20" s="177">
        <f>ROUND(+$B20*[2]Table!$I$18,2)</f>
        <v>0</v>
      </c>
      <c r="V20" s="177">
        <f>ROUND(+$B20*[2]Table!$I$19,2)</f>
        <v>0</v>
      </c>
      <c r="W20" s="177">
        <f>ROUND(+$B20*[2]Table!$I$20,2)</f>
        <v>0</v>
      </c>
      <c r="X20" s="177">
        <f>ROUND(+$B20*[2]Table!$I$21,2)</f>
        <v>0</v>
      </c>
      <c r="Y20" s="177">
        <f>ROUND(+$B20*[2]Table!$I$22,2)</f>
        <v>0</v>
      </c>
      <c r="Z20" s="177">
        <f>ROUND(+$B20*[2]Table!$I$23,2)</f>
        <v>0</v>
      </c>
      <c r="AA20" s="177">
        <f>ROUND(+$B20*[2]Table!$I$24,2)</f>
        <v>0</v>
      </c>
      <c r="AB20" s="177">
        <f>ROUND(+$B20*[2]Table!$I$25,2)</f>
        <v>0</v>
      </c>
      <c r="AC20" s="177" t="e">
        <f>ROUND(+$B20*[2]Table!$I$26,2)</f>
        <v>#REF!</v>
      </c>
      <c r="AD20" s="177" t="e">
        <f>ROUND(+$B20*[2]Table!$I$27,2)</f>
        <v>#REF!</v>
      </c>
      <c r="AE20" s="177" t="e">
        <f>ROUND(+$B20*[2]Table!$I$28,2)</f>
        <v>#REF!</v>
      </c>
      <c r="AF20" s="177" t="e">
        <f>ROUND(+$B20*[2]Table!$I$29,2)</f>
        <v>#REF!</v>
      </c>
      <c r="AG20" s="177"/>
      <c r="AH20" s="177"/>
      <c r="AI20" s="177"/>
      <c r="AJ20" s="177"/>
      <c r="AK20" s="177"/>
    </row>
    <row r="21" spans="1:49" x14ac:dyDescent="0.25">
      <c r="A21" s="174">
        <f t="shared" si="7"/>
        <v>2023</v>
      </c>
      <c r="B21" s="176">
        <v>0</v>
      </c>
      <c r="I21" s="177">
        <f>ROUND(+$B21*[2]Table!$I$5,2)</f>
        <v>0</v>
      </c>
      <c r="J21" s="177">
        <f>ROUND(+$B21*[2]Table!$I$6,2)</f>
        <v>0</v>
      </c>
      <c r="K21" s="177">
        <f>ROUND(+$B21*[2]Table!$I$7,2)</f>
        <v>0</v>
      </c>
      <c r="L21" s="177">
        <f>ROUND(+$B21*[2]Table!$I$8,2)</f>
        <v>0</v>
      </c>
      <c r="M21" s="177">
        <f>ROUND(+$B21*[2]Table!$I$9,2)</f>
        <v>0</v>
      </c>
      <c r="N21" s="177">
        <f>ROUND(+$B21*[2]Table!$I$10,2)</f>
        <v>0</v>
      </c>
      <c r="O21" s="177">
        <f>ROUND(+$B21*[2]Table!$I$11,2)</f>
        <v>0</v>
      </c>
      <c r="P21" s="177">
        <f>ROUND(+$B21*[2]Table!$I$12,2)</f>
        <v>0</v>
      </c>
      <c r="Q21" s="177">
        <f>ROUND(+$B21*[2]Table!$I$13,2)</f>
        <v>0</v>
      </c>
      <c r="R21" s="177">
        <f>ROUND(+$B21*[2]Table!$I$14,2)</f>
        <v>0</v>
      </c>
      <c r="S21" s="177">
        <f>ROUND(+$B21*[2]Table!$I$15,2)</f>
        <v>0</v>
      </c>
      <c r="T21" s="177">
        <f>ROUND(+$B21*[2]Table!$I$16,2)</f>
        <v>0</v>
      </c>
      <c r="U21" s="177">
        <f>ROUND(+$B21*[2]Table!$I$17,2)</f>
        <v>0</v>
      </c>
      <c r="V21" s="177">
        <f>ROUND(+$B21*[2]Table!$I$18,2)</f>
        <v>0</v>
      </c>
      <c r="W21" s="177">
        <f>ROUND(+$B21*[2]Table!$I$19,2)</f>
        <v>0</v>
      </c>
      <c r="X21" s="177">
        <f>ROUND(+$B21*[2]Table!$I$20,2)</f>
        <v>0</v>
      </c>
      <c r="Y21" s="177">
        <f>ROUND(+$B21*[2]Table!$I$21,2)</f>
        <v>0</v>
      </c>
      <c r="Z21" s="177">
        <f>ROUND(+$B21*[2]Table!$I$22,2)</f>
        <v>0</v>
      </c>
      <c r="AA21" s="177">
        <f>ROUND(+$B21*[2]Table!$I$23,2)</f>
        <v>0</v>
      </c>
      <c r="AB21" s="177">
        <f>ROUND(+$B21*[2]Table!$I$24,2)</f>
        <v>0</v>
      </c>
      <c r="AC21" s="177">
        <f>ROUND(+$B21*[2]Table!$I$25,2)</f>
        <v>0</v>
      </c>
      <c r="AD21" s="177" t="e">
        <f>ROUND(+$B21*[2]Table!$I$26,2)</f>
        <v>#REF!</v>
      </c>
      <c r="AE21" s="177" t="e">
        <f>ROUND(+$B21*[2]Table!$I$27,2)</f>
        <v>#REF!</v>
      </c>
      <c r="AF21" s="177" t="e">
        <f>ROUND(+$B21*[2]Table!$I$28,2)</f>
        <v>#REF!</v>
      </c>
      <c r="AG21" s="177"/>
      <c r="AH21" s="177"/>
      <c r="AI21" s="177"/>
      <c r="AJ21" s="177"/>
      <c r="AK21" s="177"/>
      <c r="AL21" s="177"/>
    </row>
    <row r="22" spans="1:49" x14ac:dyDescent="0.25">
      <c r="A22" s="174">
        <f t="shared" si="7"/>
        <v>2024</v>
      </c>
      <c r="B22" s="176">
        <v>0</v>
      </c>
      <c r="J22" s="177">
        <f>ROUND(+$B22*[2]Table!$I$5,2)</f>
        <v>0</v>
      </c>
      <c r="K22" s="177">
        <f>ROUND(+$B22*[2]Table!$I$6,2)</f>
        <v>0</v>
      </c>
      <c r="L22" s="177">
        <f>ROUND(+$B22*[2]Table!$I$7,2)</f>
        <v>0</v>
      </c>
      <c r="M22" s="177">
        <f>ROUND(+$B22*[2]Table!$I$8,2)</f>
        <v>0</v>
      </c>
      <c r="N22" s="177">
        <f>ROUND(+$B22*[2]Table!$I$9,2)</f>
        <v>0</v>
      </c>
      <c r="O22" s="177">
        <f>ROUND(+$B22*[2]Table!$I$10,2)</f>
        <v>0</v>
      </c>
      <c r="P22" s="177">
        <f>ROUND(+$B22*[2]Table!$I$11,2)</f>
        <v>0</v>
      </c>
      <c r="Q22" s="177">
        <f>ROUND(+$B22*[2]Table!$I$12,2)</f>
        <v>0</v>
      </c>
      <c r="R22" s="177">
        <f>ROUND(+$B22*[2]Table!$I$13,2)</f>
        <v>0</v>
      </c>
      <c r="S22" s="177">
        <f>ROUND(+$B22*[2]Table!$I$14,2)</f>
        <v>0</v>
      </c>
      <c r="T22" s="177">
        <f>ROUND(+$B22*[2]Table!$I$15,2)</f>
        <v>0</v>
      </c>
      <c r="U22" s="177">
        <f>ROUND(+$B22*[2]Table!$I$16,2)</f>
        <v>0</v>
      </c>
      <c r="V22" s="177">
        <f>ROUND(+$B22*[2]Table!$I$17,2)</f>
        <v>0</v>
      </c>
      <c r="W22" s="177">
        <f>ROUND(+$B22*[2]Table!$I$18,2)</f>
        <v>0</v>
      </c>
      <c r="X22" s="177">
        <f>ROUND(+$B22*[2]Table!$I$19,2)</f>
        <v>0</v>
      </c>
      <c r="Y22" s="177">
        <f>ROUND(+$B22*[2]Table!$I$20,2)</f>
        <v>0</v>
      </c>
      <c r="Z22" s="177">
        <f>ROUND(+$B22*[2]Table!$I$21,2)</f>
        <v>0</v>
      </c>
      <c r="AA22" s="177">
        <f>ROUND(+$B22*[2]Table!$I$22,2)</f>
        <v>0</v>
      </c>
      <c r="AB22" s="177">
        <f>ROUND(+$B22*[2]Table!$I$23,2)</f>
        <v>0</v>
      </c>
      <c r="AC22" s="177">
        <f>ROUND(+$B22*[2]Table!$I$24,2)</f>
        <v>0</v>
      </c>
      <c r="AD22" s="177">
        <f>ROUND(+$B22*[2]Table!$I$25,2)</f>
        <v>0</v>
      </c>
      <c r="AE22" s="177" t="e">
        <f>ROUND(+$B22*[2]Table!$I$26,2)</f>
        <v>#REF!</v>
      </c>
      <c r="AF22" s="177" t="e">
        <f>ROUND(+$B22*[2]Table!$I$27,2)</f>
        <v>#REF!</v>
      </c>
      <c r="AG22" s="177"/>
      <c r="AH22" s="177"/>
      <c r="AI22" s="177"/>
      <c r="AJ22" s="177"/>
      <c r="AK22" s="177"/>
      <c r="AL22" s="177"/>
      <c r="AM22" s="177"/>
    </row>
    <row r="23" spans="1:49" x14ac:dyDescent="0.25">
      <c r="A23" s="174">
        <f t="shared" si="7"/>
        <v>2025</v>
      </c>
      <c r="B23" s="176">
        <v>0</v>
      </c>
      <c r="K23" s="177">
        <f>ROUND(+$B23*[2]Table!$I$5,2)</f>
        <v>0</v>
      </c>
      <c r="L23" s="177">
        <f>ROUND(+$B23*[2]Table!$I$6,2)</f>
        <v>0</v>
      </c>
      <c r="M23" s="177">
        <f>ROUND(+$B23*[2]Table!$I$7,2)</f>
        <v>0</v>
      </c>
      <c r="N23" s="177">
        <f>ROUND(+$B23*[2]Table!$I$8,2)</f>
        <v>0</v>
      </c>
      <c r="O23" s="177">
        <f>ROUND(+$B23*[2]Table!$I$9,2)</f>
        <v>0</v>
      </c>
      <c r="P23" s="177">
        <f>ROUND(+$B23*[2]Table!$I$10,2)</f>
        <v>0</v>
      </c>
      <c r="Q23" s="177">
        <f>ROUND(+$B23*[2]Table!$I$11,2)</f>
        <v>0</v>
      </c>
      <c r="R23" s="177">
        <f>ROUND(+$B23*[2]Table!$I$12,2)</f>
        <v>0</v>
      </c>
      <c r="S23" s="177">
        <f>ROUND(+$B23*[2]Table!$I$13,2)</f>
        <v>0</v>
      </c>
      <c r="T23" s="177">
        <f>ROUND(+$B23*[2]Table!$I$14,2)</f>
        <v>0</v>
      </c>
      <c r="U23" s="177">
        <f>ROUND(+$B23*[2]Table!$I$15,2)</f>
        <v>0</v>
      </c>
      <c r="V23" s="177">
        <f>ROUND(+$B23*[2]Table!$I$16,2)</f>
        <v>0</v>
      </c>
      <c r="W23" s="177">
        <f>ROUND(+$B23*[2]Table!$I$17,2)</f>
        <v>0</v>
      </c>
      <c r="X23" s="177">
        <f>ROUND(+$B23*[2]Table!$I$18,2)</f>
        <v>0</v>
      </c>
      <c r="Y23" s="177">
        <f>ROUND(+$B23*[2]Table!$I$19,2)</f>
        <v>0</v>
      </c>
      <c r="Z23" s="177">
        <f>ROUND(+$B23*[2]Table!$I$20,2)</f>
        <v>0</v>
      </c>
      <c r="AA23" s="177">
        <f>ROUND(+$B23*[2]Table!$I$21,2)</f>
        <v>0</v>
      </c>
      <c r="AB23" s="177">
        <f>ROUND(+$B23*[2]Table!$I$22,2)</f>
        <v>0</v>
      </c>
      <c r="AC23" s="177">
        <f>ROUND(+$B23*[2]Table!$I$23,2)</f>
        <v>0</v>
      </c>
      <c r="AD23" s="177">
        <f>ROUND(+$B23*[2]Table!$I$24,2)</f>
        <v>0</v>
      </c>
      <c r="AE23" s="177">
        <f>ROUND(+$B23*[2]Table!$I$25,2)</f>
        <v>0</v>
      </c>
      <c r="AF23" s="177" t="e">
        <f>ROUND(+$B23*[2]Table!$I$26,2)</f>
        <v>#REF!</v>
      </c>
      <c r="AG23" s="177"/>
      <c r="AH23" s="177"/>
      <c r="AI23" s="177"/>
      <c r="AJ23" s="177"/>
      <c r="AK23" s="177"/>
      <c r="AL23" s="177"/>
      <c r="AM23" s="177"/>
      <c r="AN23" s="177"/>
    </row>
    <row r="24" spans="1:49" x14ac:dyDescent="0.25">
      <c r="A24" s="174">
        <f t="shared" si="7"/>
        <v>2026</v>
      </c>
      <c r="B24" s="176">
        <v>0</v>
      </c>
      <c r="L24" s="177">
        <f>ROUND(+$B24*[2]Table!$I$5,2)</f>
        <v>0</v>
      </c>
      <c r="M24" s="177">
        <f>ROUND(+$B24*[2]Table!$I$6,2)</f>
        <v>0</v>
      </c>
      <c r="N24" s="177">
        <f>ROUND(+$B24*[2]Table!$I$7,2)</f>
        <v>0</v>
      </c>
      <c r="O24" s="177">
        <f>ROUND(+$B24*[2]Table!$I$8,2)</f>
        <v>0</v>
      </c>
      <c r="P24" s="177">
        <f>ROUND(+$B24*[2]Table!$I$9,2)</f>
        <v>0</v>
      </c>
      <c r="Q24" s="177">
        <f>ROUND(+$B24*[2]Table!$I$10,2)</f>
        <v>0</v>
      </c>
      <c r="R24" s="177">
        <f>ROUND(+$B24*[2]Table!$I$11,2)</f>
        <v>0</v>
      </c>
      <c r="S24" s="177">
        <f>ROUND(+$B24*[2]Table!$I$12,2)</f>
        <v>0</v>
      </c>
      <c r="T24" s="177">
        <f>ROUND(+$B24*[2]Table!$I$13,2)</f>
        <v>0</v>
      </c>
      <c r="U24" s="177">
        <f>ROUND(+$B24*[2]Table!$I$14,2)</f>
        <v>0</v>
      </c>
      <c r="V24" s="177">
        <f>ROUND(+$B24*[2]Table!$I$15,2)</f>
        <v>0</v>
      </c>
      <c r="W24" s="177">
        <f>ROUND(+$B24*[2]Table!$I$16,2)</f>
        <v>0</v>
      </c>
      <c r="X24" s="177">
        <f>ROUND(+$B24*[2]Table!$I$17,2)</f>
        <v>0</v>
      </c>
      <c r="Y24" s="177">
        <f>ROUND(+$B24*[2]Table!$I$18,2)</f>
        <v>0</v>
      </c>
      <c r="Z24" s="177">
        <f>ROUND(+$B24*[2]Table!$I$19,2)</f>
        <v>0</v>
      </c>
      <c r="AA24" s="177">
        <f>ROUND(+$B24*[2]Table!$I$20,2)</f>
        <v>0</v>
      </c>
      <c r="AB24" s="177">
        <f>ROUND(+$B24*[2]Table!$I$21,2)</f>
        <v>0</v>
      </c>
      <c r="AC24" s="177">
        <f>ROUND(+$B24*[2]Table!$I$22,2)</f>
        <v>0</v>
      </c>
      <c r="AD24" s="177">
        <f>ROUND(+$B24*[2]Table!$I$23,2)</f>
        <v>0</v>
      </c>
      <c r="AE24" s="177">
        <f>ROUND(+$B24*[2]Table!$I$24,2)</f>
        <v>0</v>
      </c>
      <c r="AF24" s="177">
        <f>ROUND(+$B24*[2]Table!$I$25,2)</f>
        <v>0</v>
      </c>
      <c r="AG24" s="177"/>
      <c r="AH24" s="177"/>
      <c r="AI24" s="177"/>
      <c r="AJ24" s="177"/>
      <c r="AK24" s="177"/>
      <c r="AL24" s="177"/>
      <c r="AM24" s="177"/>
      <c r="AN24" s="177"/>
      <c r="AO24" s="177"/>
    </row>
    <row r="25" spans="1:49" x14ac:dyDescent="0.25">
      <c r="A25" s="174">
        <f t="shared" si="7"/>
        <v>2027</v>
      </c>
      <c r="B25" s="176">
        <v>0</v>
      </c>
      <c r="M25" s="177">
        <f>ROUND(+$B25*[2]Table!$I$5,2)</f>
        <v>0</v>
      </c>
      <c r="N25" s="177">
        <f>ROUND(+$B25*[2]Table!$I$6,2)</f>
        <v>0</v>
      </c>
      <c r="O25" s="177">
        <f>ROUND(+$B25*[2]Table!$I$7,2)</f>
        <v>0</v>
      </c>
      <c r="P25" s="177">
        <f>ROUND(+$B25*[2]Table!$I$8,2)</f>
        <v>0</v>
      </c>
      <c r="Q25" s="177">
        <f>ROUND(+$B25*[2]Table!$I$9,2)</f>
        <v>0</v>
      </c>
      <c r="R25" s="177">
        <f>ROUND(+$B25*[2]Table!$I$10,2)</f>
        <v>0</v>
      </c>
      <c r="S25" s="177">
        <f>ROUND(+$B25*[2]Table!$I$11,2)</f>
        <v>0</v>
      </c>
      <c r="T25" s="177">
        <f>ROUND(+$B25*[2]Table!$I$12,2)</f>
        <v>0</v>
      </c>
      <c r="U25" s="177">
        <f>ROUND(+$B25*[2]Table!$I$13,2)</f>
        <v>0</v>
      </c>
      <c r="V25" s="177">
        <f>ROUND(+$B25*[2]Table!$I$14,2)</f>
        <v>0</v>
      </c>
      <c r="W25" s="177">
        <f>ROUND(+$B25*[2]Table!$I$15,2)</f>
        <v>0</v>
      </c>
      <c r="X25" s="177">
        <f>ROUND(+$B25*[2]Table!$I$16,2)</f>
        <v>0</v>
      </c>
      <c r="Y25" s="177">
        <f>ROUND(+$B25*[2]Table!$I$17,2)</f>
        <v>0</v>
      </c>
      <c r="Z25" s="177">
        <f>ROUND(+$B25*[2]Table!$I$18,2)</f>
        <v>0</v>
      </c>
      <c r="AA25" s="177">
        <f>ROUND(+$B25*[2]Table!$I$19,2)</f>
        <v>0</v>
      </c>
      <c r="AB25" s="177">
        <f>ROUND(+$B25*[2]Table!$I$20,2)</f>
        <v>0</v>
      </c>
      <c r="AC25" s="177">
        <f>ROUND(+$B25*[2]Table!$I$21,2)</f>
        <v>0</v>
      </c>
      <c r="AD25" s="177">
        <f>ROUND(+$B25*[2]Table!$I$22,2)</f>
        <v>0</v>
      </c>
      <c r="AE25" s="177">
        <f>ROUND(+$B25*[2]Table!$I$23,2)</f>
        <v>0</v>
      </c>
      <c r="AF25" s="177">
        <f>ROUND(+$B25*[2]Table!$I$24,2)</f>
        <v>0</v>
      </c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</row>
    <row r="26" spans="1:49" x14ac:dyDescent="0.25">
      <c r="A26" s="174">
        <f t="shared" si="7"/>
        <v>2028</v>
      </c>
      <c r="B26" s="176">
        <v>0</v>
      </c>
      <c r="N26" s="177">
        <f>ROUND(+$B26*[2]Table!$I$5,2)</f>
        <v>0</v>
      </c>
      <c r="O26" s="177">
        <f>ROUND(+$B26*[2]Table!$I$6,2)</f>
        <v>0</v>
      </c>
      <c r="P26" s="177">
        <f>ROUND(+$B26*[2]Table!$I$7,2)</f>
        <v>0</v>
      </c>
      <c r="Q26" s="177">
        <f>ROUND(+$B26*[2]Table!$I$8,2)</f>
        <v>0</v>
      </c>
      <c r="R26" s="177">
        <f>ROUND(+$B26*[2]Table!$I$9,2)</f>
        <v>0</v>
      </c>
      <c r="S26" s="177">
        <f>ROUND(+$B26*[2]Table!$I$10,2)</f>
        <v>0</v>
      </c>
      <c r="T26" s="177">
        <f>ROUND(+$B26*[2]Table!$I$11,2)</f>
        <v>0</v>
      </c>
      <c r="U26" s="177">
        <f>ROUND(+$B26*[2]Table!$I$12,2)</f>
        <v>0</v>
      </c>
      <c r="V26" s="177">
        <f>ROUND(+$B26*[2]Table!$I$13,2)</f>
        <v>0</v>
      </c>
      <c r="W26" s="177">
        <f>ROUND(+$B26*[2]Table!$I$14,2)</f>
        <v>0</v>
      </c>
      <c r="X26" s="177">
        <f>ROUND(+$B26*[2]Table!$I$15,2)</f>
        <v>0</v>
      </c>
      <c r="Y26" s="177">
        <f>ROUND(+$B26*[2]Table!$I$16,2)</f>
        <v>0</v>
      </c>
      <c r="Z26" s="177">
        <f>ROUND(+$B26*[2]Table!$I$17,2)</f>
        <v>0</v>
      </c>
      <c r="AA26" s="177">
        <f>ROUND(+$B26*[2]Table!$I$18,2)</f>
        <v>0</v>
      </c>
      <c r="AB26" s="177">
        <f>ROUND(+$B26*[2]Table!$I$19,2)</f>
        <v>0</v>
      </c>
      <c r="AC26" s="177">
        <f>ROUND(+$B26*[2]Table!$I$20,2)</f>
        <v>0</v>
      </c>
      <c r="AD26" s="177">
        <f>ROUND(+$B26*[2]Table!$I$21,2)</f>
        <v>0</v>
      </c>
      <c r="AE26" s="177">
        <f>ROUND(+$B26*[2]Table!$I$22,2)</f>
        <v>0</v>
      </c>
      <c r="AF26" s="177">
        <f>ROUND(+$B26*[2]Table!$I$23,2)</f>
        <v>0</v>
      </c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</row>
    <row r="27" spans="1:49" x14ac:dyDescent="0.25">
      <c r="A27" s="174">
        <f t="shared" si="7"/>
        <v>2029</v>
      </c>
      <c r="B27" s="176">
        <v>0</v>
      </c>
      <c r="O27" s="177">
        <f>ROUND(+$B27*[2]Table!$I$5,2)</f>
        <v>0</v>
      </c>
      <c r="P27" s="177">
        <f>ROUND(+$B27*[2]Table!$I$6,2)</f>
        <v>0</v>
      </c>
      <c r="Q27" s="177">
        <f>ROUND(+$B27*[2]Table!$I$7,2)</f>
        <v>0</v>
      </c>
      <c r="R27" s="177">
        <f>ROUND(+$B27*[2]Table!$I$8,2)</f>
        <v>0</v>
      </c>
      <c r="S27" s="177">
        <f>ROUND(+$B27*[2]Table!$I$9,2)</f>
        <v>0</v>
      </c>
      <c r="T27" s="177">
        <f>ROUND(+$B27*[2]Table!$I$10,2)</f>
        <v>0</v>
      </c>
      <c r="U27" s="177">
        <f>ROUND(+$B27*[2]Table!$I$11,2)</f>
        <v>0</v>
      </c>
      <c r="V27" s="177">
        <f>ROUND(+$B27*[2]Table!$I$12,2)</f>
        <v>0</v>
      </c>
      <c r="W27" s="177">
        <f>ROUND(+$B27*[2]Table!$I$13,2)</f>
        <v>0</v>
      </c>
      <c r="X27" s="177">
        <f>ROUND(+$B27*[2]Table!$I$14,2)</f>
        <v>0</v>
      </c>
      <c r="Y27" s="177">
        <f>ROUND(+$B27*[2]Table!$I$15,2)</f>
        <v>0</v>
      </c>
      <c r="Z27" s="177">
        <f>ROUND(+$B27*[2]Table!$I$16,2)</f>
        <v>0</v>
      </c>
      <c r="AA27" s="177">
        <f>ROUND(+$B27*[2]Table!$I$17,2)</f>
        <v>0</v>
      </c>
      <c r="AB27" s="177">
        <f>ROUND(+$B27*[2]Table!$I$18,2)</f>
        <v>0</v>
      </c>
      <c r="AC27" s="177">
        <f>ROUND(+$B27*[2]Table!$I$19,2)</f>
        <v>0</v>
      </c>
      <c r="AD27" s="177">
        <f>ROUND(+$B27*[2]Table!$I$20,2)</f>
        <v>0</v>
      </c>
      <c r="AE27" s="177">
        <f>ROUND(+$B27*[2]Table!$I$21,2)</f>
        <v>0</v>
      </c>
      <c r="AF27" s="177">
        <f>ROUND(+$B27*[2]Table!$I$22,2)</f>
        <v>0</v>
      </c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</row>
    <row r="28" spans="1:49" x14ac:dyDescent="0.25">
      <c r="A28" s="174">
        <f t="shared" si="7"/>
        <v>2030</v>
      </c>
      <c r="B28" s="176">
        <v>0</v>
      </c>
      <c r="P28" s="177">
        <f>ROUND(+$B28*[2]Table!$I$5,2)</f>
        <v>0</v>
      </c>
      <c r="Q28" s="177">
        <f>ROUND(+$B28*[2]Table!$I$6,2)</f>
        <v>0</v>
      </c>
      <c r="R28" s="177">
        <f>ROUND(+$B28*[2]Table!$I$7,2)</f>
        <v>0</v>
      </c>
      <c r="S28" s="177">
        <f>ROUND(+$B28*[2]Table!$I$8,2)</f>
        <v>0</v>
      </c>
      <c r="T28" s="177">
        <f>ROUND(+$B28*[2]Table!$I$9,2)</f>
        <v>0</v>
      </c>
      <c r="U28" s="177">
        <f>ROUND(+$B28*[2]Table!$I$10,2)</f>
        <v>0</v>
      </c>
      <c r="V28" s="177">
        <f>ROUND(+$B28*[2]Table!$I$11,2)</f>
        <v>0</v>
      </c>
      <c r="W28" s="177">
        <f>ROUND(+$B28*[2]Table!$I$12,2)</f>
        <v>0</v>
      </c>
      <c r="X28" s="177">
        <f>ROUND(+$B28*[2]Table!$I$13,2)</f>
        <v>0</v>
      </c>
      <c r="Y28" s="177">
        <f>ROUND(+$B28*[2]Table!$I$14,2)</f>
        <v>0</v>
      </c>
      <c r="Z28" s="177">
        <f>ROUND(+$B28*[2]Table!$I$15,2)</f>
        <v>0</v>
      </c>
      <c r="AA28" s="177">
        <f>ROUND(+$B28*[2]Table!$I$16,2)</f>
        <v>0</v>
      </c>
      <c r="AB28" s="177">
        <f>ROUND(+$B28*[2]Table!$I$17,2)</f>
        <v>0</v>
      </c>
      <c r="AC28" s="177">
        <f>ROUND(+$B28*[2]Table!$I$18,2)</f>
        <v>0</v>
      </c>
      <c r="AD28" s="177">
        <f>ROUND(+$B28*[2]Table!$I$19,2)</f>
        <v>0</v>
      </c>
      <c r="AE28" s="177">
        <f>ROUND(+$B28*[2]Table!$I$20,2)</f>
        <v>0</v>
      </c>
      <c r="AF28" s="177">
        <f>ROUND(+$B28*[2]Table!$I$21,2)</f>
        <v>0</v>
      </c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</row>
    <row r="29" spans="1:49" x14ac:dyDescent="0.25">
      <c r="A29" s="174">
        <f t="shared" si="7"/>
        <v>2031</v>
      </c>
      <c r="B29" s="176">
        <v>0</v>
      </c>
      <c r="Q29" s="177">
        <f>ROUND(+$B29*[2]Table!$I$5,2)</f>
        <v>0</v>
      </c>
      <c r="R29" s="177">
        <f>ROUND(+$B29*[2]Table!$I$6,2)</f>
        <v>0</v>
      </c>
      <c r="S29" s="177">
        <f>ROUND(+$B29*[2]Table!$I$7,2)</f>
        <v>0</v>
      </c>
      <c r="T29" s="177">
        <f>ROUND(+$B29*[2]Table!$I$8,2)</f>
        <v>0</v>
      </c>
      <c r="U29" s="177">
        <f>ROUND(+$B29*[2]Table!$I$9,2)</f>
        <v>0</v>
      </c>
      <c r="V29" s="177">
        <f>ROUND(+$B29*[2]Table!$I$10,2)</f>
        <v>0</v>
      </c>
      <c r="W29" s="177">
        <f>ROUND(+$B29*[2]Table!$I$11,2)</f>
        <v>0</v>
      </c>
      <c r="X29" s="177">
        <f>ROUND(+$B29*[2]Table!$I$12,2)</f>
        <v>0</v>
      </c>
      <c r="Y29" s="177">
        <f>ROUND(+$B29*[2]Table!$I$13,2)</f>
        <v>0</v>
      </c>
      <c r="Z29" s="177">
        <f>ROUND(+$B29*[2]Table!$I$14,2)</f>
        <v>0</v>
      </c>
      <c r="AA29" s="177">
        <f>ROUND(+$B29*[2]Table!$I$15,2)</f>
        <v>0</v>
      </c>
      <c r="AB29" s="177">
        <f>ROUND(+$B29*[2]Table!$I$16,2)</f>
        <v>0</v>
      </c>
      <c r="AC29" s="177">
        <f>ROUND(+$B29*[2]Table!$I$17,2)</f>
        <v>0</v>
      </c>
      <c r="AD29" s="177">
        <f>ROUND(+$B29*[2]Table!$I$18,2)</f>
        <v>0</v>
      </c>
      <c r="AE29" s="177">
        <f>ROUND(+$B29*[2]Table!$I$19,2)</f>
        <v>0</v>
      </c>
      <c r="AF29" s="177">
        <f>ROUND(+$B29*[2]Table!$I$20,2)</f>
        <v>0</v>
      </c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</row>
    <row r="30" spans="1:49" x14ac:dyDescent="0.25">
      <c r="A30" s="174">
        <f t="shared" si="7"/>
        <v>2032</v>
      </c>
      <c r="B30" s="176">
        <v>0</v>
      </c>
      <c r="R30" s="177">
        <f>ROUND(+$B30*[2]Table!$I$5,2)</f>
        <v>0</v>
      </c>
      <c r="S30" s="177">
        <f>ROUND(+$B30*[2]Table!$I$6,2)</f>
        <v>0</v>
      </c>
      <c r="T30" s="177">
        <f>ROUND(+$B30*[2]Table!$I$7,2)</f>
        <v>0</v>
      </c>
      <c r="U30" s="177">
        <f>ROUND(+$B30*[2]Table!$I$8,2)</f>
        <v>0</v>
      </c>
      <c r="V30" s="177">
        <f>ROUND(+$B30*[2]Table!$I$9,2)</f>
        <v>0</v>
      </c>
      <c r="W30" s="177">
        <f>ROUND(+$B30*[2]Table!$I$10,2)</f>
        <v>0</v>
      </c>
      <c r="X30" s="177">
        <f>ROUND(+$B30*[2]Table!$I$11,2)</f>
        <v>0</v>
      </c>
      <c r="Y30" s="177">
        <f>ROUND(+$B30*[2]Table!$I$12,2)</f>
        <v>0</v>
      </c>
      <c r="Z30" s="177">
        <f>ROUND(+$B30*[2]Table!$I$13,2)</f>
        <v>0</v>
      </c>
      <c r="AA30" s="177">
        <f>ROUND(+$B30*[2]Table!$I$14,2)</f>
        <v>0</v>
      </c>
      <c r="AB30" s="177">
        <f>ROUND(+$B30*[2]Table!$I$15,2)</f>
        <v>0</v>
      </c>
      <c r="AC30" s="177">
        <f>ROUND(+$B30*[2]Table!$I$16,2)</f>
        <v>0</v>
      </c>
      <c r="AD30" s="177">
        <f>ROUND(+$B30*[2]Table!$I$17,2)</f>
        <v>0</v>
      </c>
      <c r="AE30" s="177">
        <f>ROUND(+$B30*[2]Table!$I$18,2)</f>
        <v>0</v>
      </c>
      <c r="AF30" s="177">
        <f>ROUND(+$B30*[2]Table!$I$19,2)</f>
        <v>0</v>
      </c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</row>
    <row r="31" spans="1:49" x14ac:dyDescent="0.25">
      <c r="A31" s="174">
        <f t="shared" si="7"/>
        <v>2033</v>
      </c>
      <c r="B31" s="176">
        <v>0</v>
      </c>
      <c r="S31" s="177">
        <f>ROUND(+$B31*[2]Table!$I$5,2)</f>
        <v>0</v>
      </c>
      <c r="T31" s="177">
        <f>ROUND(+$B31*[2]Table!$I$6,2)</f>
        <v>0</v>
      </c>
      <c r="U31" s="177">
        <f>ROUND(+$B31*[2]Table!$I$7,2)</f>
        <v>0</v>
      </c>
      <c r="V31" s="177">
        <f>ROUND(+$B31*[2]Table!$I$8,2)</f>
        <v>0</v>
      </c>
      <c r="W31" s="177">
        <f>ROUND(+$B31*[2]Table!$I$9,2)</f>
        <v>0</v>
      </c>
      <c r="X31" s="177">
        <f>ROUND(+$B31*[2]Table!$I$10,2)</f>
        <v>0</v>
      </c>
      <c r="Y31" s="177">
        <f>ROUND(+$B31*[2]Table!$I$11,2)</f>
        <v>0</v>
      </c>
      <c r="Z31" s="177">
        <f>ROUND(+$B31*[2]Table!$I$12,2)</f>
        <v>0</v>
      </c>
      <c r="AA31" s="177">
        <f>ROUND(+$B31*[2]Table!$I$13,2)</f>
        <v>0</v>
      </c>
      <c r="AB31" s="177">
        <f>ROUND(+$B31*[2]Table!$I$14,2)</f>
        <v>0</v>
      </c>
      <c r="AC31" s="177">
        <f>ROUND(+$B31*[2]Table!$I$15,2)</f>
        <v>0</v>
      </c>
      <c r="AD31" s="177">
        <f>ROUND(+$B31*[2]Table!$I$16,2)</f>
        <v>0</v>
      </c>
      <c r="AE31" s="177">
        <f>ROUND(+$B31*[2]Table!$I$17,2)</f>
        <v>0</v>
      </c>
      <c r="AF31" s="177">
        <f>ROUND(+$B31*[2]Table!$I$18,2)</f>
        <v>0</v>
      </c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1:49" x14ac:dyDescent="0.25">
      <c r="A32" s="174">
        <f t="shared" si="7"/>
        <v>2034</v>
      </c>
      <c r="B32" s="176">
        <v>0</v>
      </c>
      <c r="T32" s="177">
        <f>ROUND(+$B32*[2]Table!$I$5,2)</f>
        <v>0</v>
      </c>
      <c r="U32" s="177">
        <f>ROUND(+$B32*[2]Table!$I$6,2)</f>
        <v>0</v>
      </c>
      <c r="V32" s="177">
        <f>ROUND(+$B32*[2]Table!$I$7,2)</f>
        <v>0</v>
      </c>
      <c r="W32" s="177">
        <f>ROUND(+$B32*[2]Table!$I$8,2)</f>
        <v>0</v>
      </c>
      <c r="X32" s="177">
        <f>ROUND(+$B32*[2]Table!$I$9,2)</f>
        <v>0</v>
      </c>
      <c r="Y32" s="177">
        <f>ROUND(+$B32*[2]Table!$I$10,2)</f>
        <v>0</v>
      </c>
      <c r="Z32" s="177">
        <f>ROUND(+$B32*[2]Table!$I$11,2)</f>
        <v>0</v>
      </c>
      <c r="AA32" s="177">
        <f>ROUND(+$B32*[2]Table!$I$12,2)</f>
        <v>0</v>
      </c>
      <c r="AB32" s="177">
        <f>ROUND(+$B32*[2]Table!$I$13,2)</f>
        <v>0</v>
      </c>
      <c r="AC32" s="177">
        <f>ROUND(+$B32*[2]Table!$I$14,2)</f>
        <v>0</v>
      </c>
      <c r="AD32" s="177">
        <f>ROUND(+$B32*[2]Table!$I$15,2)</f>
        <v>0</v>
      </c>
      <c r="AE32" s="177">
        <f>ROUND(+$B32*[2]Table!$I$16,2)</f>
        <v>0</v>
      </c>
      <c r="AF32" s="177">
        <f>ROUND(+$B32*[2]Table!$I$17,2)</f>
        <v>0</v>
      </c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</row>
    <row r="33" spans="1:61" x14ac:dyDescent="0.25">
      <c r="A33" s="174">
        <f t="shared" si="7"/>
        <v>2035</v>
      </c>
      <c r="B33" s="176">
        <v>0</v>
      </c>
      <c r="U33" s="177">
        <f>ROUND(+$B33*[2]Table!$I$5,2)</f>
        <v>0</v>
      </c>
      <c r="V33" s="177">
        <f>ROUND(+$B33*[2]Table!$I$6,2)</f>
        <v>0</v>
      </c>
      <c r="W33" s="177">
        <f>ROUND(+$B33*[2]Table!$I$7,2)</f>
        <v>0</v>
      </c>
      <c r="X33" s="177">
        <f>ROUND(+$B33*[2]Table!$I$8,2)</f>
        <v>0</v>
      </c>
      <c r="Y33" s="177">
        <f>ROUND(+$B33*[2]Table!$I$9,2)</f>
        <v>0</v>
      </c>
      <c r="Z33" s="177">
        <f>ROUND(+$B33*[2]Table!$I$10,2)</f>
        <v>0</v>
      </c>
      <c r="AA33" s="177">
        <f>ROUND(+$B33*[2]Table!$I$11,2)</f>
        <v>0</v>
      </c>
      <c r="AB33" s="177">
        <f>ROUND(+$B33*[2]Table!$I$12,2)</f>
        <v>0</v>
      </c>
      <c r="AC33" s="177">
        <f>ROUND(+$B33*[2]Table!$I$13,2)</f>
        <v>0</v>
      </c>
      <c r="AD33" s="177">
        <f>ROUND(+$B33*[2]Table!$I$14,2)</f>
        <v>0</v>
      </c>
      <c r="AE33" s="177">
        <f>ROUND(+$B33*[2]Table!$I$15,2)</f>
        <v>0</v>
      </c>
      <c r="AF33" s="177">
        <f>ROUND(+$B33*[2]Table!$I$16,2)</f>
        <v>0</v>
      </c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1:61" x14ac:dyDescent="0.25">
      <c r="A34" s="174">
        <f t="shared" si="7"/>
        <v>2036</v>
      </c>
      <c r="B34" s="176">
        <v>0</v>
      </c>
      <c r="V34" s="177">
        <f>ROUND(+$B34*[2]Table!$I$5,2)</f>
        <v>0</v>
      </c>
      <c r="W34" s="177">
        <f>ROUND(+$B34*[2]Table!$I$6,2)</f>
        <v>0</v>
      </c>
      <c r="X34" s="177">
        <f>ROUND(+$B34*[2]Table!$I$7,2)</f>
        <v>0</v>
      </c>
      <c r="Y34" s="177">
        <f>ROUND(+$B34*[2]Table!$I$8,2)</f>
        <v>0</v>
      </c>
      <c r="Z34" s="177">
        <f>ROUND(+$B34*[2]Table!$I$9,2)</f>
        <v>0</v>
      </c>
      <c r="AA34" s="177">
        <f>ROUND(+$B34*[2]Table!$I$10,2)</f>
        <v>0</v>
      </c>
      <c r="AB34" s="177">
        <f>ROUND(+$B34*[2]Table!$I$11,2)</f>
        <v>0</v>
      </c>
      <c r="AC34" s="177">
        <f>ROUND(+$B34*[2]Table!$I$12,2)</f>
        <v>0</v>
      </c>
      <c r="AD34" s="177">
        <f>ROUND(+$B34*[2]Table!$I$13,2)</f>
        <v>0</v>
      </c>
      <c r="AE34" s="177">
        <f>ROUND(+$B34*[2]Table!$I$14,2)</f>
        <v>0</v>
      </c>
      <c r="AF34" s="177">
        <f>ROUND(+$B34*[2]Table!$I$15,2)</f>
        <v>0</v>
      </c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1:61" x14ac:dyDescent="0.25">
      <c r="A35" s="174">
        <f t="shared" si="7"/>
        <v>2037</v>
      </c>
      <c r="B35" s="176">
        <v>0</v>
      </c>
      <c r="V35" s="178"/>
      <c r="W35" s="177">
        <f>ROUND(+$B35*[2]Table!$I$5,2)</f>
        <v>0</v>
      </c>
      <c r="X35" s="177">
        <f>ROUND(+$B35*[2]Table!$I$6,2)</f>
        <v>0</v>
      </c>
      <c r="Y35" s="177">
        <f>ROUND(+$B35*[2]Table!$I$7,2)</f>
        <v>0</v>
      </c>
      <c r="Z35" s="177">
        <f>ROUND(+$B35*[2]Table!$I$8,2)</f>
        <v>0</v>
      </c>
      <c r="AA35" s="177">
        <f>ROUND(+$B35*[2]Table!$I$9,2)</f>
        <v>0</v>
      </c>
      <c r="AB35" s="177">
        <f>ROUND(+$B35*[2]Table!$I$10,2)</f>
        <v>0</v>
      </c>
      <c r="AC35" s="177">
        <f>ROUND(+$B35*[2]Table!$I$11,2)</f>
        <v>0</v>
      </c>
      <c r="AD35" s="177">
        <f>ROUND(+$B35*[2]Table!$I$12,2)</f>
        <v>0</v>
      </c>
      <c r="AE35" s="177">
        <f>ROUND(+$B35*[2]Table!$I$13,2)</f>
        <v>0</v>
      </c>
      <c r="AF35" s="177">
        <f>ROUND(+$B35*[2]Table!$I$14,2)</f>
        <v>0</v>
      </c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1:61" x14ac:dyDescent="0.25">
      <c r="A36" s="174">
        <f t="shared" si="7"/>
        <v>2038</v>
      </c>
      <c r="B36" s="176">
        <v>0</v>
      </c>
      <c r="V36" s="178"/>
      <c r="W36" s="178"/>
      <c r="X36" s="177">
        <f>ROUND(+$B36*[2]Table!$I$5,2)</f>
        <v>0</v>
      </c>
      <c r="Y36" s="177">
        <f>ROUND(+$B36*[2]Table!$I$6,2)</f>
        <v>0</v>
      </c>
      <c r="Z36" s="177">
        <f>ROUND(+$B36*[2]Table!$I$7,2)</f>
        <v>0</v>
      </c>
      <c r="AA36" s="177">
        <f>ROUND(+$B36*[2]Table!$I$8,2)</f>
        <v>0</v>
      </c>
      <c r="AB36" s="177">
        <f>ROUND(+$B36*[2]Table!$I$9,2)</f>
        <v>0</v>
      </c>
      <c r="AC36" s="177">
        <f>ROUND(+$B36*[2]Table!$I$10,2)</f>
        <v>0</v>
      </c>
      <c r="AD36" s="177">
        <f>ROUND(+$B36*[2]Table!$I$11,2)</f>
        <v>0</v>
      </c>
      <c r="AE36" s="177">
        <f>ROUND(+$B36*[2]Table!$I$12,2)</f>
        <v>0</v>
      </c>
      <c r="AF36" s="177">
        <f>ROUND(+$B36*[2]Table!$I$13,2)</f>
        <v>0</v>
      </c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</row>
    <row r="37" spans="1:61" x14ac:dyDescent="0.25">
      <c r="A37" s="174">
        <f t="shared" si="7"/>
        <v>2039</v>
      </c>
      <c r="B37" s="176">
        <v>0</v>
      </c>
      <c r="V37" s="178"/>
      <c r="W37" s="178"/>
      <c r="X37" s="178"/>
      <c r="Y37" s="177">
        <f>ROUND(+$B37*[2]Table!$I$5,2)</f>
        <v>0</v>
      </c>
      <c r="Z37" s="177">
        <f>ROUND(+$B37*[2]Table!$I$6,2)</f>
        <v>0</v>
      </c>
      <c r="AA37" s="177">
        <f>ROUND(+$B37*[2]Table!$I$7,2)</f>
        <v>0</v>
      </c>
      <c r="AB37" s="177">
        <f>ROUND(+$B37*[2]Table!$I$8,2)</f>
        <v>0</v>
      </c>
      <c r="AC37" s="177">
        <f>ROUND(+$B37*[2]Table!$I$9,2)</f>
        <v>0</v>
      </c>
      <c r="AD37" s="177">
        <f>ROUND(+$B37*[2]Table!$I$10,2)</f>
        <v>0</v>
      </c>
      <c r="AE37" s="177">
        <f>ROUND(+$B37*[2]Table!$I$11,2)</f>
        <v>0</v>
      </c>
      <c r="AF37" s="177">
        <f>ROUND(+$B37*[2]Table!$I$12,2)</f>
        <v>0</v>
      </c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</row>
    <row r="38" spans="1:61" x14ac:dyDescent="0.25">
      <c r="A38" s="174">
        <f t="shared" si="7"/>
        <v>2040</v>
      </c>
      <c r="B38" s="176">
        <v>0</v>
      </c>
      <c r="V38" s="178"/>
      <c r="W38" s="178"/>
      <c r="X38" s="178"/>
      <c r="Y38" s="178"/>
      <c r="Z38" s="177">
        <f>ROUND(+$B38*[2]Table!$I$5,2)</f>
        <v>0</v>
      </c>
      <c r="AA38" s="177">
        <f>ROUND(+$B38*[2]Table!$I$6,2)</f>
        <v>0</v>
      </c>
      <c r="AB38" s="177">
        <f>ROUND(+$B38*[2]Table!$I$7,2)</f>
        <v>0</v>
      </c>
      <c r="AC38" s="177">
        <f>ROUND(+$B38*[2]Table!$I$8,2)</f>
        <v>0</v>
      </c>
      <c r="AD38" s="177">
        <f>ROUND(+$B38*[2]Table!$I$9,2)</f>
        <v>0</v>
      </c>
      <c r="AE38" s="177">
        <f>ROUND(+$B38*[2]Table!$I$10,2)</f>
        <v>0</v>
      </c>
      <c r="AF38" s="177">
        <f>ROUND(+$B38*[2]Table!$I$11,2)</f>
        <v>0</v>
      </c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</row>
    <row r="39" spans="1:61" x14ac:dyDescent="0.25">
      <c r="A39" s="174">
        <f t="shared" si="7"/>
        <v>2041</v>
      </c>
      <c r="B39" s="176">
        <v>0</v>
      </c>
      <c r="V39" s="178"/>
      <c r="W39" s="178"/>
      <c r="X39" s="178"/>
      <c r="Y39" s="178"/>
      <c r="Z39" s="178"/>
      <c r="AA39" s="177">
        <f>ROUND(+$B39*[2]Table!$I$5,2)</f>
        <v>0</v>
      </c>
      <c r="AB39" s="177">
        <f>ROUND(+$B39*[2]Table!$I$6,2)</f>
        <v>0</v>
      </c>
      <c r="AC39" s="177">
        <f>ROUND(+$B39*[2]Table!$I$7,2)</f>
        <v>0</v>
      </c>
      <c r="AD39" s="177">
        <f>ROUND(+$B39*[2]Table!$I$8,2)</f>
        <v>0</v>
      </c>
      <c r="AE39" s="177">
        <f>ROUND(+$B39*[2]Table!$I$9,2)</f>
        <v>0</v>
      </c>
      <c r="AF39" s="177">
        <f>ROUND(+$B39*[2]Table!$I$10,2)</f>
        <v>0</v>
      </c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</row>
    <row r="40" spans="1:61" x14ac:dyDescent="0.25">
      <c r="A40" s="174">
        <f>+A39+1</f>
        <v>2042</v>
      </c>
      <c r="B40" s="176">
        <v>0</v>
      </c>
      <c r="V40" s="178"/>
      <c r="W40" s="178"/>
      <c r="X40" s="178"/>
      <c r="Y40" s="178"/>
      <c r="Z40" s="178"/>
      <c r="AA40" s="178"/>
      <c r="AB40" s="177">
        <f>ROUND(+$B40*[2]Table!$I$5,2)</f>
        <v>0</v>
      </c>
      <c r="AC40" s="177">
        <f>ROUND(+$B40*[2]Table!$I$6,2)</f>
        <v>0</v>
      </c>
      <c r="AD40" s="177">
        <f>ROUND(+$B40*[2]Table!$I$7,2)</f>
        <v>0</v>
      </c>
      <c r="AE40" s="177">
        <f>ROUND(+$B40*[2]Table!$I$8,2)</f>
        <v>0</v>
      </c>
      <c r="AF40" s="177">
        <f>ROUND(+$B40*[2]Table!$I$9,2)</f>
        <v>0</v>
      </c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</row>
    <row r="41" spans="1:61" x14ac:dyDescent="0.25">
      <c r="A41" s="174">
        <f>+A40+1</f>
        <v>2043</v>
      </c>
      <c r="B41" s="176">
        <v>0</v>
      </c>
      <c r="V41" s="178"/>
      <c r="W41" s="178"/>
      <c r="X41" s="178"/>
      <c r="Y41" s="178"/>
      <c r="Z41" s="178"/>
      <c r="AA41" s="178"/>
      <c r="AC41" s="177">
        <f>ROUND(+$B41*[2]Table!$I$5,2)</f>
        <v>0</v>
      </c>
      <c r="AD41" s="177">
        <f>ROUND(+$B41*[2]Table!$I$6,2)</f>
        <v>0</v>
      </c>
      <c r="AE41" s="177">
        <f>ROUND(+$B41*[2]Table!$I$7,2)</f>
        <v>0</v>
      </c>
      <c r="AF41" s="177">
        <f>ROUND(+$B41*[2]Table!$I$8,2)</f>
        <v>0</v>
      </c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</row>
    <row r="42" spans="1:61" x14ac:dyDescent="0.25">
      <c r="A42" s="174">
        <f>+A41+1</f>
        <v>2044</v>
      </c>
      <c r="B42" s="176">
        <v>0</v>
      </c>
      <c r="V42" s="178"/>
      <c r="W42" s="178"/>
      <c r="X42" s="178"/>
      <c r="Y42" s="178"/>
      <c r="Z42" s="178"/>
      <c r="AA42" s="178"/>
      <c r="AD42" s="177">
        <f>ROUND(+$B42*[2]Table!$I$5,2)</f>
        <v>0</v>
      </c>
      <c r="AE42" s="177">
        <f>ROUND(+$B42*[2]Table!$I$6,2)</f>
        <v>0</v>
      </c>
      <c r="AF42" s="177">
        <f>ROUND(+$B42*[2]Table!$I$7,2)</f>
        <v>0</v>
      </c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</row>
    <row r="43" spans="1:61" x14ac:dyDescent="0.25">
      <c r="A43" s="174">
        <f>+A42+1</f>
        <v>2045</v>
      </c>
      <c r="B43" s="176">
        <v>0</v>
      </c>
      <c r="V43" s="178"/>
      <c r="W43" s="178"/>
      <c r="X43" s="178"/>
      <c r="Y43" s="178"/>
      <c r="Z43" s="178"/>
      <c r="AA43" s="178"/>
      <c r="AE43" s="177">
        <f>ROUND(+$B43*[2]Table!$I$5,2)</f>
        <v>0</v>
      </c>
      <c r="AF43" s="177">
        <f>ROUND(+$B43*[2]Table!$I$6,2)</f>
        <v>0</v>
      </c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</row>
    <row r="44" spans="1:61" x14ac:dyDescent="0.25">
      <c r="A44" s="174">
        <f>+A43+1</f>
        <v>2046</v>
      </c>
      <c r="B44" s="176">
        <v>0</v>
      </c>
      <c r="V44" s="178"/>
      <c r="W44" s="178"/>
      <c r="X44" s="178"/>
      <c r="Y44" s="178"/>
      <c r="Z44" s="178"/>
      <c r="AA44" s="178"/>
      <c r="AF44" s="177">
        <f>ROUND(+$B44*[2]Table!$I$5,2)</f>
        <v>0</v>
      </c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</row>
    <row r="46" spans="1:61" ht="13.8" thickBot="1" x14ac:dyDescent="0.3">
      <c r="A46" s="179" t="s">
        <v>301</v>
      </c>
      <c r="B46" s="180">
        <f t="shared" ref="B46:AF46" si="8">SUM(B15:B45)</f>
        <v>6793820</v>
      </c>
      <c r="C46" s="180">
        <f t="shared" si="8"/>
        <v>339691</v>
      </c>
      <c r="D46" s="180">
        <f t="shared" si="8"/>
        <v>645412.9</v>
      </c>
      <c r="E46" s="180">
        <f t="shared" si="8"/>
        <v>580871.61</v>
      </c>
      <c r="F46" s="180">
        <f t="shared" si="8"/>
        <v>523124.14</v>
      </c>
      <c r="G46" s="180">
        <f t="shared" si="8"/>
        <v>470811.73</v>
      </c>
      <c r="H46" s="180">
        <f t="shared" si="8"/>
        <v>423254.99</v>
      </c>
      <c r="I46" s="180">
        <f t="shared" si="8"/>
        <v>400835.38</v>
      </c>
      <c r="J46" s="180">
        <f t="shared" si="8"/>
        <v>400835.38</v>
      </c>
      <c r="K46" s="180">
        <f t="shared" si="8"/>
        <v>401514.76</v>
      </c>
      <c r="L46" s="180">
        <f t="shared" si="8"/>
        <v>400835.38</v>
      </c>
      <c r="M46" s="180">
        <f t="shared" si="8"/>
        <v>401514.76</v>
      </c>
      <c r="N46" s="180">
        <f t="shared" si="8"/>
        <v>400835.38</v>
      </c>
      <c r="O46" s="180">
        <f t="shared" si="8"/>
        <v>401514.76</v>
      </c>
      <c r="P46" s="180">
        <f t="shared" si="8"/>
        <v>400835.38</v>
      </c>
      <c r="Q46" s="180">
        <f t="shared" si="8"/>
        <v>401514.76</v>
      </c>
      <c r="R46" s="180">
        <f t="shared" si="8"/>
        <v>200417.69</v>
      </c>
      <c r="S46" s="180">
        <f t="shared" si="8"/>
        <v>0</v>
      </c>
      <c r="T46" s="180">
        <f t="shared" si="8"/>
        <v>0</v>
      </c>
      <c r="U46" s="180">
        <f t="shared" si="8"/>
        <v>0</v>
      </c>
      <c r="V46" s="180">
        <f t="shared" si="8"/>
        <v>0</v>
      </c>
      <c r="W46" s="180">
        <f t="shared" si="8"/>
        <v>0</v>
      </c>
      <c r="X46" s="180" t="e">
        <f t="shared" si="8"/>
        <v>#REF!</v>
      </c>
      <c r="Y46" s="180" t="e">
        <f t="shared" si="8"/>
        <v>#REF!</v>
      </c>
      <c r="Z46" s="180" t="e">
        <f t="shared" si="8"/>
        <v>#REF!</v>
      </c>
      <c r="AA46" s="180" t="e">
        <f t="shared" si="8"/>
        <v>#REF!</v>
      </c>
      <c r="AB46" s="180" t="e">
        <f t="shared" si="8"/>
        <v>#REF!</v>
      </c>
      <c r="AC46" s="180" t="e">
        <f t="shared" si="8"/>
        <v>#REF!</v>
      </c>
      <c r="AD46" s="180" t="e">
        <f t="shared" si="8"/>
        <v>#REF!</v>
      </c>
      <c r="AE46" s="180" t="e">
        <f t="shared" si="8"/>
        <v>#REF!</v>
      </c>
      <c r="AF46" s="180" t="e">
        <f t="shared" si="8"/>
        <v>#REF!</v>
      </c>
    </row>
    <row r="47" spans="1:61" ht="13.8" thickTop="1" x14ac:dyDescent="0.25"/>
    <row r="50" spans="1:32" x14ac:dyDescent="0.25">
      <c r="A50" s="162" t="s">
        <v>403</v>
      </c>
      <c r="B50" s="162"/>
      <c r="C50" s="172" t="s">
        <v>382</v>
      </c>
    </row>
    <row r="51" spans="1:32" x14ac:dyDescent="0.25">
      <c r="A51" s="162" t="s">
        <v>404</v>
      </c>
      <c r="B51" s="162"/>
      <c r="C51" s="173">
        <f>+'[2]Rev Req'!B52</f>
        <v>7</v>
      </c>
    </row>
    <row r="53" spans="1:32" x14ac:dyDescent="0.25">
      <c r="B53" s="174" t="s">
        <v>307</v>
      </c>
      <c r="C53" s="133">
        <v>1</v>
      </c>
      <c r="D53" s="133">
        <f t="shared" ref="D53:AF53" si="9">C53+1</f>
        <v>2</v>
      </c>
      <c r="E53" s="133">
        <f t="shared" si="9"/>
        <v>3</v>
      </c>
      <c r="F53" s="133">
        <f t="shared" si="9"/>
        <v>4</v>
      </c>
      <c r="G53" s="133">
        <f t="shared" si="9"/>
        <v>5</v>
      </c>
      <c r="H53" s="133">
        <f t="shared" si="9"/>
        <v>6</v>
      </c>
      <c r="I53" s="133">
        <f t="shared" si="9"/>
        <v>7</v>
      </c>
      <c r="J53" s="133">
        <f t="shared" si="9"/>
        <v>8</v>
      </c>
      <c r="K53" s="133">
        <f t="shared" si="9"/>
        <v>9</v>
      </c>
      <c r="L53" s="133">
        <f t="shared" si="9"/>
        <v>10</v>
      </c>
      <c r="M53" s="133">
        <f t="shared" si="9"/>
        <v>11</v>
      </c>
      <c r="N53" s="133">
        <f t="shared" si="9"/>
        <v>12</v>
      </c>
      <c r="O53" s="133">
        <f t="shared" si="9"/>
        <v>13</v>
      </c>
      <c r="P53" s="133">
        <f t="shared" si="9"/>
        <v>14</v>
      </c>
      <c r="Q53" s="133">
        <f t="shared" si="9"/>
        <v>15</v>
      </c>
      <c r="R53" s="133">
        <f t="shared" si="9"/>
        <v>16</v>
      </c>
      <c r="S53" s="133">
        <f t="shared" si="9"/>
        <v>17</v>
      </c>
      <c r="T53" s="133">
        <f t="shared" si="9"/>
        <v>18</v>
      </c>
      <c r="U53" s="133">
        <f t="shared" si="9"/>
        <v>19</v>
      </c>
      <c r="V53" s="133">
        <f t="shared" si="9"/>
        <v>20</v>
      </c>
      <c r="W53" s="133">
        <f t="shared" si="9"/>
        <v>21</v>
      </c>
      <c r="X53" s="133">
        <f t="shared" si="9"/>
        <v>22</v>
      </c>
      <c r="Y53" s="133">
        <f t="shared" si="9"/>
        <v>23</v>
      </c>
      <c r="Z53" s="133">
        <f t="shared" si="9"/>
        <v>24</v>
      </c>
      <c r="AA53" s="133">
        <f t="shared" si="9"/>
        <v>25</v>
      </c>
      <c r="AB53" s="133">
        <f t="shared" si="9"/>
        <v>26</v>
      </c>
      <c r="AC53" s="133">
        <f t="shared" si="9"/>
        <v>27</v>
      </c>
      <c r="AD53" s="133">
        <f t="shared" si="9"/>
        <v>28</v>
      </c>
      <c r="AE53" s="133">
        <f t="shared" si="9"/>
        <v>29</v>
      </c>
      <c r="AF53" s="133">
        <f t="shared" si="9"/>
        <v>30</v>
      </c>
    </row>
    <row r="54" spans="1:32" x14ac:dyDescent="0.25">
      <c r="A54" s="175" t="s">
        <v>405</v>
      </c>
      <c r="B54" s="175" t="s">
        <v>406</v>
      </c>
      <c r="C54" s="135">
        <f>+C14</f>
        <v>2017</v>
      </c>
      <c r="D54" s="135">
        <f t="shared" ref="D54:AF54" si="10">+D14</f>
        <v>2018</v>
      </c>
      <c r="E54" s="135">
        <f t="shared" si="10"/>
        <v>2019</v>
      </c>
      <c r="F54" s="135">
        <f t="shared" si="10"/>
        <v>2020</v>
      </c>
      <c r="G54" s="135">
        <f t="shared" si="10"/>
        <v>2021</v>
      </c>
      <c r="H54" s="135">
        <f t="shared" si="10"/>
        <v>2022</v>
      </c>
      <c r="I54" s="135">
        <f t="shared" si="10"/>
        <v>2023</v>
      </c>
      <c r="J54" s="135">
        <f t="shared" si="10"/>
        <v>2024</v>
      </c>
      <c r="K54" s="135">
        <f t="shared" si="10"/>
        <v>2025</v>
      </c>
      <c r="L54" s="135">
        <f t="shared" si="10"/>
        <v>2026</v>
      </c>
      <c r="M54" s="135">
        <f t="shared" si="10"/>
        <v>2027</v>
      </c>
      <c r="N54" s="135">
        <f t="shared" si="10"/>
        <v>2028</v>
      </c>
      <c r="O54" s="135">
        <f t="shared" si="10"/>
        <v>2029</v>
      </c>
      <c r="P54" s="135">
        <f t="shared" si="10"/>
        <v>2030</v>
      </c>
      <c r="Q54" s="135">
        <f t="shared" si="10"/>
        <v>2031</v>
      </c>
      <c r="R54" s="135">
        <f t="shared" si="10"/>
        <v>2032</v>
      </c>
      <c r="S54" s="135">
        <f t="shared" si="10"/>
        <v>2033</v>
      </c>
      <c r="T54" s="135">
        <f t="shared" si="10"/>
        <v>2034</v>
      </c>
      <c r="U54" s="135">
        <f t="shared" si="10"/>
        <v>2035</v>
      </c>
      <c r="V54" s="135">
        <f t="shared" si="10"/>
        <v>2036</v>
      </c>
      <c r="W54" s="135">
        <f t="shared" si="10"/>
        <v>2037</v>
      </c>
      <c r="X54" s="135">
        <f t="shared" si="10"/>
        <v>2038</v>
      </c>
      <c r="Y54" s="135">
        <f t="shared" si="10"/>
        <v>2039</v>
      </c>
      <c r="Z54" s="135">
        <f t="shared" si="10"/>
        <v>2040</v>
      </c>
      <c r="AA54" s="135">
        <f t="shared" si="10"/>
        <v>2041</v>
      </c>
      <c r="AB54" s="135">
        <f t="shared" si="10"/>
        <v>2042</v>
      </c>
      <c r="AC54" s="135">
        <f t="shared" si="10"/>
        <v>2043</v>
      </c>
      <c r="AD54" s="135">
        <f t="shared" si="10"/>
        <v>2044</v>
      </c>
      <c r="AE54" s="135">
        <f t="shared" si="10"/>
        <v>2045</v>
      </c>
      <c r="AF54" s="135">
        <f t="shared" si="10"/>
        <v>2046</v>
      </c>
    </row>
    <row r="55" spans="1:32" x14ac:dyDescent="0.25">
      <c r="A55" s="174">
        <f>+A15</f>
        <v>2017</v>
      </c>
      <c r="B55" s="176">
        <f>+D7</f>
        <v>32068</v>
      </c>
      <c r="C55" s="177">
        <f>ROUND(+$B55*[2]Table!$C$5,2)</f>
        <v>4582.5200000000004</v>
      </c>
      <c r="D55" s="177">
        <f>ROUND(+$B55*[2]Table!$C$6,2)</f>
        <v>7853.45</v>
      </c>
      <c r="E55" s="177">
        <f>ROUND(+$B55*[2]Table!$C$7,2)</f>
        <v>5608.69</v>
      </c>
      <c r="F55" s="177">
        <f>ROUND(+$B55*[2]Table!$C$8,2)</f>
        <v>4005.29</v>
      </c>
      <c r="G55" s="177">
        <f>ROUND(+$B55*[2]Table!$C$9,2)</f>
        <v>2863.67</v>
      </c>
      <c r="H55" s="177">
        <f>ROUND(+$B55*[2]Table!$C$10,2)</f>
        <v>2860.47</v>
      </c>
      <c r="I55" s="177">
        <f>ROUND(+$B55*[2]Table!$C$11,2)</f>
        <v>2863.67</v>
      </c>
      <c r="J55" s="177">
        <f>ROUND(+$B55*[2]Table!$C$12,2)</f>
        <v>1430.23</v>
      </c>
      <c r="K55" s="177" t="e">
        <f>ROUND(+$B55*[2]Table!$C$13,2)</f>
        <v>#REF!</v>
      </c>
      <c r="L55" s="177" t="e">
        <f>ROUND(+$B55*[2]Table!$C$14,2)</f>
        <v>#REF!</v>
      </c>
      <c r="M55" s="177" t="e">
        <f>ROUND(+$B55*[2]Table!$C$15,2)</f>
        <v>#REF!</v>
      </c>
      <c r="N55" s="177" t="e">
        <f>ROUND(+$B55*[2]Table!$C$16,2)</f>
        <v>#REF!</v>
      </c>
      <c r="O55" s="177" t="e">
        <f>ROUND(+$B55*[2]Table!$C$17,2)</f>
        <v>#REF!</v>
      </c>
      <c r="P55" s="177" t="e">
        <f>ROUND(+$B55*[2]Table!$C$18,2)</f>
        <v>#REF!</v>
      </c>
      <c r="Q55" s="177" t="e">
        <f>ROUND(+$B55*[2]Table!$C$19,2)</f>
        <v>#REF!</v>
      </c>
      <c r="R55" s="177" t="e">
        <f>ROUND(+$B55*[2]Table!$C$20,2)</f>
        <v>#REF!</v>
      </c>
      <c r="S55" s="177" t="e">
        <f>ROUND(+$B55*[2]Table!$C$21,2)</f>
        <v>#REF!</v>
      </c>
      <c r="T55" s="177" t="e">
        <f>ROUND(+$B55*[2]Table!$C$22,2)</f>
        <v>#REF!</v>
      </c>
      <c r="U55" s="177" t="e">
        <f>ROUND(+$B55*[2]Table!$C$23,2)</f>
        <v>#REF!</v>
      </c>
      <c r="V55" s="177" t="e">
        <f>ROUND(+$B55*[2]Table!$C$24,2)</f>
        <v>#REF!</v>
      </c>
      <c r="W55" s="177" t="e">
        <f>ROUND(+$B55*[2]Table!$C$25,2)</f>
        <v>#REF!</v>
      </c>
      <c r="X55" s="177" t="e">
        <f>ROUND(+$B55*[2]Table!$C$26,2)</f>
        <v>#REF!</v>
      </c>
      <c r="Y55" s="177" t="e">
        <f>ROUND(+$B55*[2]Table!$C$27,2)</f>
        <v>#REF!</v>
      </c>
      <c r="Z55" s="177" t="e">
        <f>ROUND(+$B55*[2]Table!$C$28,2)</f>
        <v>#REF!</v>
      </c>
      <c r="AA55" s="177" t="e">
        <f>ROUND(+$B55*[2]Table!$C$29,2)</f>
        <v>#REF!</v>
      </c>
      <c r="AB55" s="177" t="e">
        <f>ROUND(+$B55*[2]Table!$C$30,2)</f>
        <v>#REF!</v>
      </c>
      <c r="AC55" s="177" t="e">
        <f>ROUND(+$B55*[2]Table!$C$31,2)</f>
        <v>#REF!</v>
      </c>
      <c r="AD55" s="177" t="e">
        <f>ROUND(+$B55*[2]Table!$C$32,2)</f>
        <v>#REF!</v>
      </c>
      <c r="AE55" s="177" t="e">
        <f>ROUND(+$B55*[2]Table!$C$33,2)</f>
        <v>#REF!</v>
      </c>
      <c r="AF55" s="177" t="e">
        <f>ROUND(+$B55*[2]Table!$C$34,2)</f>
        <v>#REF!</v>
      </c>
    </row>
    <row r="56" spans="1:32" x14ac:dyDescent="0.25">
      <c r="A56" s="174">
        <f>+A55+1</f>
        <v>2018</v>
      </c>
      <c r="B56" s="176">
        <v>0</v>
      </c>
      <c r="D56" s="177">
        <f>ROUND(+$B56*[2]Table!$C$5,2)</f>
        <v>0</v>
      </c>
      <c r="E56" s="177">
        <f>ROUND(+$B56*[2]Table!$C$6,2)</f>
        <v>0</v>
      </c>
      <c r="F56" s="177">
        <f>ROUND(+$B56*[2]Table!$C$7,2)</f>
        <v>0</v>
      </c>
      <c r="G56" s="177">
        <f>ROUND(+$B56*[2]Table!$C$8,2)</f>
        <v>0</v>
      </c>
      <c r="H56" s="177">
        <f>ROUND(+$B56*[2]Table!$C$9,2)</f>
        <v>0</v>
      </c>
      <c r="I56" s="177">
        <f>ROUND(+$B56*[2]Table!$C$10,2)</f>
        <v>0</v>
      </c>
      <c r="J56" s="177">
        <f>ROUND(+$B56*[2]Table!$C$11,2)</f>
        <v>0</v>
      </c>
      <c r="K56" s="177">
        <f>ROUND(+$B56*[2]Table!$C$12,2)</f>
        <v>0</v>
      </c>
      <c r="L56" s="177" t="e">
        <f>ROUND(+$B56*[2]Table!$C$13,2)</f>
        <v>#REF!</v>
      </c>
      <c r="M56" s="177" t="e">
        <f>ROUND(+$B56*[2]Table!$C$14,2)</f>
        <v>#REF!</v>
      </c>
      <c r="N56" s="177" t="e">
        <f>ROUND(+$B56*[2]Table!$C$15,2)</f>
        <v>#REF!</v>
      </c>
      <c r="O56" s="177" t="e">
        <f>ROUND(+$B56*[2]Table!$C$16,2)</f>
        <v>#REF!</v>
      </c>
      <c r="P56" s="177" t="e">
        <f>ROUND(+$B56*[2]Table!$C$17,2)</f>
        <v>#REF!</v>
      </c>
      <c r="Q56" s="177" t="e">
        <f>ROUND(+$B56*[2]Table!$C$18,2)</f>
        <v>#REF!</v>
      </c>
      <c r="R56" s="177" t="e">
        <f>ROUND(+$B56*[2]Table!$C$19,2)</f>
        <v>#REF!</v>
      </c>
      <c r="S56" s="177" t="e">
        <f>ROUND(+$B56*[2]Table!$C$20,2)</f>
        <v>#REF!</v>
      </c>
      <c r="T56" s="177" t="e">
        <f>ROUND(+$B56*[2]Table!$C$21,2)</f>
        <v>#REF!</v>
      </c>
      <c r="U56" s="177" t="e">
        <f>ROUND(+$B56*[2]Table!$C$22,2)</f>
        <v>#REF!</v>
      </c>
      <c r="V56" s="177" t="e">
        <f>ROUND(+$B56*[2]Table!$C$23,2)</f>
        <v>#REF!</v>
      </c>
      <c r="W56" s="177" t="e">
        <f>ROUND(+$B56*[2]Table!$C$24,2)</f>
        <v>#REF!</v>
      </c>
      <c r="X56" s="177" t="e">
        <f>ROUND(+$B56*[2]Table!$C$25,2)</f>
        <v>#REF!</v>
      </c>
      <c r="Y56" s="177" t="e">
        <f>ROUND(+$B56*[2]Table!$C$26,2)</f>
        <v>#REF!</v>
      </c>
      <c r="Z56" s="177" t="e">
        <f>ROUND(+$B56*[2]Table!$C$27,2)</f>
        <v>#REF!</v>
      </c>
      <c r="AA56" s="177" t="e">
        <f>ROUND(+$B56*[2]Table!$C$28,2)</f>
        <v>#REF!</v>
      </c>
      <c r="AB56" s="177" t="e">
        <f>ROUND(+$B56*[2]Table!$C$29,2)</f>
        <v>#REF!</v>
      </c>
      <c r="AC56" s="177" t="e">
        <f>ROUND(+$B56*[2]Table!$C$30,2)</f>
        <v>#REF!</v>
      </c>
      <c r="AD56" s="177" t="e">
        <f>ROUND(+$B56*[2]Table!$C$31,2)</f>
        <v>#REF!</v>
      </c>
      <c r="AE56" s="177" t="e">
        <f>ROUND(+$B56*[2]Table!$C$32,2)</f>
        <v>#REF!</v>
      </c>
      <c r="AF56" s="177" t="e">
        <f>ROUND(+$B56*[2]Table!$C$33,2)</f>
        <v>#REF!</v>
      </c>
    </row>
    <row r="57" spans="1:32" x14ac:dyDescent="0.25">
      <c r="A57" s="174">
        <f t="shared" ref="A57:A79" si="11">+A56+1</f>
        <v>2019</v>
      </c>
      <c r="B57" s="176">
        <v>0</v>
      </c>
      <c r="E57" s="177">
        <f>ROUND(+$B57*[2]Table!$C$5,2)</f>
        <v>0</v>
      </c>
      <c r="F57" s="177">
        <f>ROUND(+$B57*[2]Table!$C$6,2)</f>
        <v>0</v>
      </c>
      <c r="G57" s="177">
        <f>ROUND(+$B57*[2]Table!$C$7,2)</f>
        <v>0</v>
      </c>
      <c r="H57" s="177">
        <f>ROUND(+$B57*[2]Table!$C$8,2)</f>
        <v>0</v>
      </c>
      <c r="I57" s="177">
        <f>ROUND(+$B57*[2]Table!$C$9,2)</f>
        <v>0</v>
      </c>
      <c r="J57" s="177">
        <f>ROUND(+$B57*[2]Table!$C$10,2)</f>
        <v>0</v>
      </c>
      <c r="K57" s="177">
        <f>ROUND(+$B57*[2]Table!$C$11,2)</f>
        <v>0</v>
      </c>
      <c r="L57" s="177">
        <f>ROUND(+$B57*[2]Table!$C$12,2)</f>
        <v>0</v>
      </c>
      <c r="M57" s="177" t="e">
        <f>ROUND(+$B57*[2]Table!$C$13,2)</f>
        <v>#REF!</v>
      </c>
      <c r="N57" s="177" t="e">
        <f>ROUND(+$B57*[2]Table!$C$14,2)</f>
        <v>#REF!</v>
      </c>
      <c r="O57" s="177" t="e">
        <f>ROUND(+$B57*[2]Table!$C$15,2)</f>
        <v>#REF!</v>
      </c>
      <c r="P57" s="177" t="e">
        <f>ROUND(+$B57*[2]Table!$C$16,2)</f>
        <v>#REF!</v>
      </c>
      <c r="Q57" s="177" t="e">
        <f>ROUND(+$B57*[2]Table!$C$17,2)</f>
        <v>#REF!</v>
      </c>
      <c r="R57" s="177" t="e">
        <f>ROUND(+$B57*[2]Table!$C$18,2)</f>
        <v>#REF!</v>
      </c>
      <c r="S57" s="177" t="e">
        <f>ROUND(+$B57*[2]Table!$C$19,2)</f>
        <v>#REF!</v>
      </c>
      <c r="T57" s="177" t="e">
        <f>ROUND(+$B57*[2]Table!$C$20,2)</f>
        <v>#REF!</v>
      </c>
      <c r="U57" s="177" t="e">
        <f>ROUND(+$B57*[2]Table!$C$21,2)</f>
        <v>#REF!</v>
      </c>
      <c r="V57" s="177" t="e">
        <f>ROUND(+$B57*[2]Table!$C$22,2)</f>
        <v>#REF!</v>
      </c>
      <c r="W57" s="177" t="e">
        <f>ROUND(+$B57*[2]Table!$C$23,2)</f>
        <v>#REF!</v>
      </c>
      <c r="X57" s="177" t="e">
        <f>ROUND(+$B57*[2]Table!$C$24,2)</f>
        <v>#REF!</v>
      </c>
      <c r="Y57" s="177" t="e">
        <f>ROUND(+$B57*[2]Table!$C$25,2)</f>
        <v>#REF!</v>
      </c>
      <c r="Z57" s="177" t="e">
        <f>ROUND(+$B57*[2]Table!$C$26,2)</f>
        <v>#REF!</v>
      </c>
      <c r="AA57" s="177" t="e">
        <f>ROUND(+$B57*[2]Table!$C$27,2)</f>
        <v>#REF!</v>
      </c>
      <c r="AB57" s="177" t="e">
        <f>ROUND(+$B57*[2]Table!$C$28,2)</f>
        <v>#REF!</v>
      </c>
      <c r="AC57" s="177" t="e">
        <f>ROUND(+$B57*[2]Table!$C$29,2)</f>
        <v>#REF!</v>
      </c>
      <c r="AD57" s="177" t="e">
        <f>ROUND(+$B57*[2]Table!$C$30,2)</f>
        <v>#REF!</v>
      </c>
      <c r="AE57" s="177" t="e">
        <f>ROUND(+$B57*[2]Table!$C$31,2)</f>
        <v>#REF!</v>
      </c>
      <c r="AF57" s="177" t="e">
        <f>ROUND(+$B57*[2]Table!$C$32,2)</f>
        <v>#REF!</v>
      </c>
    </row>
    <row r="58" spans="1:32" x14ac:dyDescent="0.25">
      <c r="A58" s="174">
        <f t="shared" si="11"/>
        <v>2020</v>
      </c>
      <c r="B58" s="176">
        <f t="shared" ref="B58:B84" si="12">+B16</f>
        <v>0</v>
      </c>
      <c r="F58" s="177">
        <f>ROUND(+$B58*[2]Table!$C$5,2)</f>
        <v>0</v>
      </c>
      <c r="G58" s="177">
        <f>ROUND(+$B58*[2]Table!$C$6,2)</f>
        <v>0</v>
      </c>
      <c r="H58" s="177">
        <f>ROUND(+$B58*[2]Table!$C$7,2)</f>
        <v>0</v>
      </c>
      <c r="I58" s="177">
        <f>ROUND(+$B58*[2]Table!$C$8,2)</f>
        <v>0</v>
      </c>
      <c r="J58" s="177">
        <f>ROUND(+$B58*[2]Table!$C$9,2)</f>
        <v>0</v>
      </c>
      <c r="K58" s="177">
        <f>ROUND(+$B58*[2]Table!$C$10,2)</f>
        <v>0</v>
      </c>
      <c r="L58" s="177">
        <f>ROUND(+$B58*[2]Table!$C$11,2)</f>
        <v>0</v>
      </c>
      <c r="M58" s="177">
        <f>ROUND(+$B58*[2]Table!$C$12,2)</f>
        <v>0</v>
      </c>
      <c r="N58" s="177" t="e">
        <f>ROUND(+$B58*[2]Table!$C$13,2)</f>
        <v>#REF!</v>
      </c>
      <c r="O58" s="177" t="e">
        <f>ROUND(+$B58*[2]Table!$C$14,2)</f>
        <v>#REF!</v>
      </c>
      <c r="P58" s="177" t="e">
        <f>ROUND(+$B58*[2]Table!$C$15,2)</f>
        <v>#REF!</v>
      </c>
      <c r="Q58" s="177" t="e">
        <f>ROUND(+$B58*[2]Table!$C$16,2)</f>
        <v>#REF!</v>
      </c>
      <c r="R58" s="177" t="e">
        <f>ROUND(+$B58*[2]Table!$C$17,2)</f>
        <v>#REF!</v>
      </c>
      <c r="S58" s="177" t="e">
        <f>ROUND(+$B58*[2]Table!$C$18,2)</f>
        <v>#REF!</v>
      </c>
      <c r="T58" s="177" t="e">
        <f>ROUND(+$B58*[2]Table!$C$19,2)</f>
        <v>#REF!</v>
      </c>
      <c r="U58" s="177" t="e">
        <f>ROUND(+$B58*[2]Table!$C$20,2)</f>
        <v>#REF!</v>
      </c>
      <c r="V58" s="177" t="e">
        <f>ROUND(+$B58*[2]Table!$C$21,2)</f>
        <v>#REF!</v>
      </c>
      <c r="W58" s="177" t="e">
        <f>ROUND(+$B58*[2]Table!$C$22,2)</f>
        <v>#REF!</v>
      </c>
      <c r="X58" s="177" t="e">
        <f>ROUND(+$B58*[2]Table!$C$23,2)</f>
        <v>#REF!</v>
      </c>
      <c r="Y58" s="177" t="e">
        <f>ROUND(+$B58*[2]Table!$C$24,2)</f>
        <v>#REF!</v>
      </c>
      <c r="Z58" s="177" t="e">
        <f>ROUND(+$B58*[2]Table!$C$25,2)</f>
        <v>#REF!</v>
      </c>
      <c r="AA58" s="177" t="e">
        <f>ROUND(+$B58*[2]Table!$C$26,2)</f>
        <v>#REF!</v>
      </c>
      <c r="AB58" s="177" t="e">
        <f>ROUND(+$B58*[2]Table!$C$27,2)</f>
        <v>#REF!</v>
      </c>
      <c r="AC58" s="177" t="e">
        <f>ROUND(+$B58*[2]Table!$C$28,2)</f>
        <v>#REF!</v>
      </c>
      <c r="AD58" s="177" t="e">
        <f>ROUND(+$B58*[2]Table!$C$29,2)</f>
        <v>#REF!</v>
      </c>
      <c r="AE58" s="177" t="e">
        <f>ROUND(+$B58*[2]Table!$C$30,2)</f>
        <v>#REF!</v>
      </c>
      <c r="AF58" s="177" t="e">
        <f>ROUND(+$B58*[2]Table!$C$31,2)</f>
        <v>#REF!</v>
      </c>
    </row>
    <row r="59" spans="1:32" x14ac:dyDescent="0.25">
      <c r="A59" s="174">
        <f t="shared" si="11"/>
        <v>2021</v>
      </c>
      <c r="B59" s="176">
        <f t="shared" si="12"/>
        <v>0</v>
      </c>
      <c r="G59" s="177">
        <f>ROUND(+$B59*[2]Table!$C$5,2)</f>
        <v>0</v>
      </c>
      <c r="H59" s="177">
        <f>ROUND(+$B59*[2]Table!$C$6,2)</f>
        <v>0</v>
      </c>
      <c r="I59" s="177">
        <f>ROUND(+$B59*[2]Table!$C$7,2)</f>
        <v>0</v>
      </c>
      <c r="J59" s="177">
        <f>ROUND(+$B59*[2]Table!$C$8,2)</f>
        <v>0</v>
      </c>
      <c r="K59" s="177">
        <f>ROUND(+$B59*[2]Table!$C$9,2)</f>
        <v>0</v>
      </c>
      <c r="L59" s="177">
        <f>ROUND(+$B59*[2]Table!$C$10,2)</f>
        <v>0</v>
      </c>
      <c r="M59" s="177">
        <f>ROUND(+$B59*[2]Table!$C$11,2)</f>
        <v>0</v>
      </c>
      <c r="N59" s="177">
        <f>ROUND(+$B59*[2]Table!$C$12,2)</f>
        <v>0</v>
      </c>
      <c r="O59" s="177" t="e">
        <f>ROUND(+$B59*[2]Table!$C$13,2)</f>
        <v>#REF!</v>
      </c>
      <c r="P59" s="177" t="e">
        <f>ROUND(+$B59*[2]Table!$C$14,2)</f>
        <v>#REF!</v>
      </c>
      <c r="Q59" s="177" t="e">
        <f>ROUND(+$B59*[2]Table!$C$15,2)</f>
        <v>#REF!</v>
      </c>
      <c r="R59" s="177" t="e">
        <f>ROUND(+$B59*[2]Table!$C$16,2)</f>
        <v>#REF!</v>
      </c>
      <c r="S59" s="177" t="e">
        <f>ROUND(+$B59*[2]Table!$C$17,2)</f>
        <v>#REF!</v>
      </c>
      <c r="T59" s="177" t="e">
        <f>ROUND(+$B59*[2]Table!$C$18,2)</f>
        <v>#REF!</v>
      </c>
      <c r="U59" s="177" t="e">
        <f>ROUND(+$B59*[2]Table!$C$19,2)</f>
        <v>#REF!</v>
      </c>
      <c r="V59" s="177" t="e">
        <f>ROUND(+$B59*[2]Table!$C$20,2)</f>
        <v>#REF!</v>
      </c>
      <c r="W59" s="177" t="e">
        <f>ROUND(+$B59*[2]Table!$C$21,2)</f>
        <v>#REF!</v>
      </c>
      <c r="X59" s="177" t="e">
        <f>ROUND(+$B59*[2]Table!$C$22,2)</f>
        <v>#REF!</v>
      </c>
      <c r="Y59" s="177" t="e">
        <f>ROUND(+$B59*[2]Table!$C$23,2)</f>
        <v>#REF!</v>
      </c>
      <c r="Z59" s="177" t="e">
        <f>ROUND(+$B59*[2]Table!$C$24,2)</f>
        <v>#REF!</v>
      </c>
      <c r="AA59" s="177" t="e">
        <f>ROUND(+$B59*[2]Table!$C$25,2)</f>
        <v>#REF!</v>
      </c>
      <c r="AB59" s="177" t="e">
        <f>ROUND(+$B59*[2]Table!$C$26,2)</f>
        <v>#REF!</v>
      </c>
      <c r="AC59" s="177" t="e">
        <f>ROUND(+$B59*[2]Table!$C$27,2)</f>
        <v>#REF!</v>
      </c>
      <c r="AD59" s="177" t="e">
        <f>ROUND(+$B59*[2]Table!$C$28,2)</f>
        <v>#REF!</v>
      </c>
      <c r="AE59" s="177" t="e">
        <f>ROUND(+$B59*[2]Table!$C$29,2)</f>
        <v>#REF!</v>
      </c>
      <c r="AF59" s="177" t="e">
        <f>ROUND(+$B59*[2]Table!$C$30,2)</f>
        <v>#REF!</v>
      </c>
    </row>
    <row r="60" spans="1:32" x14ac:dyDescent="0.25">
      <c r="A60" s="174">
        <f t="shared" si="11"/>
        <v>2022</v>
      </c>
      <c r="B60" s="176">
        <f t="shared" si="12"/>
        <v>0</v>
      </c>
      <c r="H60" s="177">
        <f>ROUND(+$B60*[2]Table!$C$5,2)</f>
        <v>0</v>
      </c>
      <c r="I60" s="177">
        <f>ROUND(+$B60*[2]Table!$C$6,2)</f>
        <v>0</v>
      </c>
      <c r="J60" s="177">
        <f>ROUND(+$B60*[2]Table!$C$7,2)</f>
        <v>0</v>
      </c>
      <c r="K60" s="177">
        <f>ROUND(+$B60*[2]Table!$C$8,2)</f>
        <v>0</v>
      </c>
      <c r="L60" s="177">
        <f>ROUND(+$B60*[2]Table!$C$9,2)</f>
        <v>0</v>
      </c>
      <c r="M60" s="177">
        <f>ROUND(+$B60*[2]Table!$C$10,2)</f>
        <v>0</v>
      </c>
      <c r="N60" s="177">
        <f>ROUND(+$B60*[2]Table!$C$11,2)</f>
        <v>0</v>
      </c>
      <c r="O60" s="177">
        <f>ROUND(+$B60*[2]Table!$C$12,2)</f>
        <v>0</v>
      </c>
      <c r="P60" s="177" t="e">
        <f>ROUND(+$B60*[2]Table!$C$13,2)</f>
        <v>#REF!</v>
      </c>
      <c r="Q60" s="177" t="e">
        <f>ROUND(+$B60*[2]Table!$C$14,2)</f>
        <v>#REF!</v>
      </c>
      <c r="R60" s="177" t="e">
        <f>ROUND(+$B60*[2]Table!$C$15,2)</f>
        <v>#REF!</v>
      </c>
      <c r="S60" s="177" t="e">
        <f>ROUND(+$B60*[2]Table!$C$16,2)</f>
        <v>#REF!</v>
      </c>
      <c r="T60" s="177" t="e">
        <f>ROUND(+$B60*[2]Table!$C$17,2)</f>
        <v>#REF!</v>
      </c>
      <c r="U60" s="177" t="e">
        <f>ROUND(+$B60*[2]Table!$C$18,2)</f>
        <v>#REF!</v>
      </c>
      <c r="V60" s="177" t="e">
        <f>ROUND(+$B60*[2]Table!$C$19,2)</f>
        <v>#REF!</v>
      </c>
      <c r="W60" s="177" t="e">
        <f>ROUND(+$B60*[2]Table!$C$20,2)</f>
        <v>#REF!</v>
      </c>
      <c r="X60" s="177" t="e">
        <f>ROUND(+$B60*[2]Table!$C$21,2)</f>
        <v>#REF!</v>
      </c>
      <c r="Y60" s="177" t="e">
        <f>ROUND(+$B60*[2]Table!$C$22,2)</f>
        <v>#REF!</v>
      </c>
      <c r="Z60" s="177" t="e">
        <f>ROUND(+$B60*[2]Table!$C$23,2)</f>
        <v>#REF!</v>
      </c>
      <c r="AA60" s="177" t="e">
        <f>ROUND(+$B60*[2]Table!$C$24,2)</f>
        <v>#REF!</v>
      </c>
      <c r="AB60" s="177" t="e">
        <f>ROUND(+$B60*[2]Table!$C$25,2)</f>
        <v>#REF!</v>
      </c>
      <c r="AC60" s="177" t="e">
        <f>ROUND(+$B60*[2]Table!$C$26,2)</f>
        <v>#REF!</v>
      </c>
      <c r="AD60" s="177" t="e">
        <f>ROUND(+$B60*[2]Table!$C$27,2)</f>
        <v>#REF!</v>
      </c>
      <c r="AE60" s="177" t="e">
        <f>ROUND(+$B60*[2]Table!$C$28,2)</f>
        <v>#REF!</v>
      </c>
      <c r="AF60" s="177" t="e">
        <f>ROUND(+$B60*[2]Table!$C$29,2)</f>
        <v>#REF!</v>
      </c>
    </row>
    <row r="61" spans="1:32" x14ac:dyDescent="0.25">
      <c r="A61" s="174">
        <f t="shared" si="11"/>
        <v>2023</v>
      </c>
      <c r="B61" s="176">
        <f t="shared" si="12"/>
        <v>0</v>
      </c>
      <c r="I61" s="177">
        <f>ROUND(+$B61*[2]Table!$C$5,2)</f>
        <v>0</v>
      </c>
      <c r="J61" s="177">
        <f>ROUND(+$B61*[2]Table!$C$6,2)</f>
        <v>0</v>
      </c>
      <c r="K61" s="177">
        <f>ROUND(+$B61*[2]Table!$C$7,2)</f>
        <v>0</v>
      </c>
      <c r="L61" s="177">
        <f>ROUND(+$B61*[2]Table!$C$8,2)</f>
        <v>0</v>
      </c>
      <c r="M61" s="177">
        <f>ROUND(+$B61*[2]Table!$C$9,2)</f>
        <v>0</v>
      </c>
      <c r="N61" s="177">
        <f>ROUND(+$B61*[2]Table!$C$10,2)</f>
        <v>0</v>
      </c>
      <c r="O61" s="177">
        <f>ROUND(+$B61*[2]Table!$C$11,2)</f>
        <v>0</v>
      </c>
      <c r="P61" s="177">
        <f>ROUND(+$B61*[2]Table!$C$12,2)</f>
        <v>0</v>
      </c>
      <c r="Q61" s="177" t="e">
        <f>ROUND(+$B61*[2]Table!$C$13,2)</f>
        <v>#REF!</v>
      </c>
      <c r="R61" s="177" t="e">
        <f>ROUND(+$B61*[2]Table!$C$14,2)</f>
        <v>#REF!</v>
      </c>
      <c r="S61" s="177" t="e">
        <f>ROUND(+$B61*[2]Table!$C$15,2)</f>
        <v>#REF!</v>
      </c>
      <c r="T61" s="177" t="e">
        <f>ROUND(+$B61*[2]Table!$C$16,2)</f>
        <v>#REF!</v>
      </c>
      <c r="U61" s="177" t="e">
        <f>ROUND(+$B61*[2]Table!$C$17,2)</f>
        <v>#REF!</v>
      </c>
      <c r="V61" s="177" t="e">
        <f>ROUND(+$B61*[2]Table!$C$18,2)</f>
        <v>#REF!</v>
      </c>
      <c r="W61" s="177" t="e">
        <f>ROUND(+$B61*[2]Table!$C$19,2)</f>
        <v>#REF!</v>
      </c>
      <c r="X61" s="177" t="e">
        <f>ROUND(+$B61*[2]Table!$C$20,2)</f>
        <v>#REF!</v>
      </c>
      <c r="Y61" s="177" t="e">
        <f>ROUND(+$B61*[2]Table!$C$21,2)</f>
        <v>#REF!</v>
      </c>
      <c r="Z61" s="177" t="e">
        <f>ROUND(+$B61*[2]Table!$C$22,2)</f>
        <v>#REF!</v>
      </c>
      <c r="AA61" s="177" t="e">
        <f>ROUND(+$B61*[2]Table!$C$23,2)</f>
        <v>#REF!</v>
      </c>
      <c r="AB61" s="177" t="e">
        <f>ROUND(+$B61*[2]Table!$C$24,2)</f>
        <v>#REF!</v>
      </c>
      <c r="AC61" s="177" t="e">
        <f>ROUND(+$B61*[2]Table!$C$25,2)</f>
        <v>#REF!</v>
      </c>
      <c r="AD61" s="177" t="e">
        <f>ROUND(+$B61*[2]Table!$C$26,2)</f>
        <v>#REF!</v>
      </c>
      <c r="AE61" s="177" t="e">
        <f>ROUND(+$B61*[2]Table!$C$27,2)</f>
        <v>#REF!</v>
      </c>
      <c r="AF61" s="177" t="e">
        <f>ROUND(+$B61*[2]Table!$C$28,2)</f>
        <v>#REF!</v>
      </c>
    </row>
    <row r="62" spans="1:32" x14ac:dyDescent="0.25">
      <c r="A62" s="174">
        <f t="shared" si="11"/>
        <v>2024</v>
      </c>
      <c r="B62" s="176">
        <f t="shared" si="12"/>
        <v>0</v>
      </c>
      <c r="J62" s="177">
        <f>ROUND(+$B62*[2]Table!$C$5,2)</f>
        <v>0</v>
      </c>
      <c r="K62" s="177">
        <f>ROUND(+$B62*[2]Table!$C$6,2)</f>
        <v>0</v>
      </c>
      <c r="L62" s="177">
        <f>ROUND(+$B62*[2]Table!$C$7,2)</f>
        <v>0</v>
      </c>
      <c r="M62" s="177">
        <f>ROUND(+$B62*[2]Table!$C$8,2)</f>
        <v>0</v>
      </c>
      <c r="N62" s="177">
        <f>ROUND(+$B62*[2]Table!$C$9,2)</f>
        <v>0</v>
      </c>
      <c r="O62" s="177">
        <f>ROUND(+$B62*[2]Table!$C$10,2)</f>
        <v>0</v>
      </c>
      <c r="P62" s="177">
        <f>ROUND(+$B62*[2]Table!$C$11,2)</f>
        <v>0</v>
      </c>
      <c r="Q62" s="177">
        <f>ROUND(+$B62*[2]Table!$C$12,2)</f>
        <v>0</v>
      </c>
      <c r="R62" s="177" t="e">
        <f>ROUND(+$B62*[2]Table!$C$13,2)</f>
        <v>#REF!</v>
      </c>
      <c r="S62" s="177" t="e">
        <f>ROUND(+$B62*[2]Table!$C$14,2)</f>
        <v>#REF!</v>
      </c>
      <c r="T62" s="177" t="e">
        <f>ROUND(+$B62*[2]Table!$C$15,2)</f>
        <v>#REF!</v>
      </c>
      <c r="U62" s="177" t="e">
        <f>ROUND(+$B62*[2]Table!$C$16,2)</f>
        <v>#REF!</v>
      </c>
      <c r="V62" s="177" t="e">
        <f>ROUND(+$B62*[2]Table!$C$17,2)</f>
        <v>#REF!</v>
      </c>
      <c r="W62" s="177" t="e">
        <f>ROUND(+$B62*[2]Table!$C$18,2)</f>
        <v>#REF!</v>
      </c>
      <c r="X62" s="177" t="e">
        <f>ROUND(+$B62*[2]Table!$C$19,2)</f>
        <v>#REF!</v>
      </c>
      <c r="Y62" s="177" t="e">
        <f>ROUND(+$B62*[2]Table!$C$20,2)</f>
        <v>#REF!</v>
      </c>
      <c r="Z62" s="177" t="e">
        <f>ROUND(+$B62*[2]Table!$C$21,2)</f>
        <v>#REF!</v>
      </c>
      <c r="AA62" s="177" t="e">
        <f>ROUND(+$B62*[2]Table!$C$22,2)</f>
        <v>#REF!</v>
      </c>
      <c r="AB62" s="177" t="e">
        <f>ROUND(+$B62*[2]Table!$C$23,2)</f>
        <v>#REF!</v>
      </c>
      <c r="AC62" s="177" t="e">
        <f>ROUND(+$B62*[2]Table!$C$24,2)</f>
        <v>#REF!</v>
      </c>
      <c r="AD62" s="177" t="e">
        <f>ROUND(+$B62*[2]Table!$C$25,2)</f>
        <v>#REF!</v>
      </c>
      <c r="AE62" s="177" t="e">
        <f>ROUND(+$B62*[2]Table!$C$26,2)</f>
        <v>#REF!</v>
      </c>
      <c r="AF62" s="177" t="e">
        <f>ROUND(+$B62*[2]Table!$C$27,2)</f>
        <v>#REF!</v>
      </c>
    </row>
    <row r="63" spans="1:32" x14ac:dyDescent="0.25">
      <c r="A63" s="174">
        <f t="shared" si="11"/>
        <v>2025</v>
      </c>
      <c r="B63" s="176">
        <f t="shared" si="12"/>
        <v>0</v>
      </c>
      <c r="K63" s="177">
        <f>ROUND(+$B63*[2]Table!$C$5,2)</f>
        <v>0</v>
      </c>
      <c r="L63" s="177">
        <f>ROUND(+$B63*[2]Table!$C$6,2)</f>
        <v>0</v>
      </c>
      <c r="M63" s="177">
        <f>ROUND(+$B63*[2]Table!$C$7,2)</f>
        <v>0</v>
      </c>
      <c r="N63" s="177">
        <f>ROUND(+$B63*[2]Table!$C$8,2)</f>
        <v>0</v>
      </c>
      <c r="O63" s="177">
        <f>ROUND(+$B63*[2]Table!$C$9,2)</f>
        <v>0</v>
      </c>
      <c r="P63" s="177">
        <f>ROUND(+$B63*[2]Table!$C$10,2)</f>
        <v>0</v>
      </c>
      <c r="Q63" s="177">
        <f>ROUND(+$B63*[2]Table!$C$11,2)</f>
        <v>0</v>
      </c>
      <c r="R63" s="177">
        <f>ROUND(+$B63*[2]Table!$C$12,2)</f>
        <v>0</v>
      </c>
      <c r="S63" s="177" t="e">
        <f>ROUND(+$B63*[2]Table!$C$13,2)</f>
        <v>#REF!</v>
      </c>
      <c r="T63" s="177" t="e">
        <f>ROUND(+$B63*[2]Table!$C$14,2)</f>
        <v>#REF!</v>
      </c>
      <c r="U63" s="177" t="e">
        <f>ROUND(+$B63*[2]Table!$C$15,2)</f>
        <v>#REF!</v>
      </c>
      <c r="V63" s="177" t="e">
        <f>ROUND(+$B63*[2]Table!$C$16,2)</f>
        <v>#REF!</v>
      </c>
      <c r="W63" s="177" t="e">
        <f>ROUND(+$B63*[2]Table!$C$17,2)</f>
        <v>#REF!</v>
      </c>
      <c r="X63" s="177" t="e">
        <f>ROUND(+$B63*[2]Table!$C$18,2)</f>
        <v>#REF!</v>
      </c>
      <c r="Y63" s="177" t="e">
        <f>ROUND(+$B63*[2]Table!$C$19,2)</f>
        <v>#REF!</v>
      </c>
      <c r="Z63" s="177" t="e">
        <f>ROUND(+$B63*[2]Table!$C$20,2)</f>
        <v>#REF!</v>
      </c>
      <c r="AA63" s="177" t="e">
        <f>ROUND(+$B63*[2]Table!$C$21,2)</f>
        <v>#REF!</v>
      </c>
      <c r="AB63" s="177" t="e">
        <f>ROUND(+$B63*[2]Table!$C$22,2)</f>
        <v>#REF!</v>
      </c>
      <c r="AC63" s="177" t="e">
        <f>ROUND(+$B63*[2]Table!$C$23,2)</f>
        <v>#REF!</v>
      </c>
      <c r="AD63" s="177" t="e">
        <f>ROUND(+$B63*[2]Table!$C$24,2)</f>
        <v>#REF!</v>
      </c>
      <c r="AE63" s="177" t="e">
        <f>ROUND(+$B63*[2]Table!$C$25,2)</f>
        <v>#REF!</v>
      </c>
      <c r="AF63" s="177" t="e">
        <f>ROUND(+$B63*[2]Table!$C$26,2)</f>
        <v>#REF!</v>
      </c>
    </row>
    <row r="64" spans="1:32" x14ac:dyDescent="0.25">
      <c r="A64" s="174">
        <f t="shared" si="11"/>
        <v>2026</v>
      </c>
      <c r="B64" s="176">
        <f t="shared" si="12"/>
        <v>0</v>
      </c>
      <c r="L64" s="177">
        <f>ROUND(+$B64*[2]Table!$C$5,2)</f>
        <v>0</v>
      </c>
      <c r="M64" s="177">
        <f>ROUND(+$B64*[2]Table!$C$6,2)</f>
        <v>0</v>
      </c>
      <c r="N64" s="177">
        <f>ROUND(+$B64*[2]Table!$C$7,2)</f>
        <v>0</v>
      </c>
      <c r="O64" s="177">
        <f>ROUND(+$B64*[2]Table!$C$8,2)</f>
        <v>0</v>
      </c>
      <c r="P64" s="177">
        <f>ROUND(+$B64*[2]Table!$C$9,2)</f>
        <v>0</v>
      </c>
      <c r="Q64" s="177">
        <f>ROUND(+$B64*[2]Table!$C$10,2)</f>
        <v>0</v>
      </c>
      <c r="R64" s="177">
        <f>ROUND(+$B64*[2]Table!$C$11,2)</f>
        <v>0</v>
      </c>
      <c r="S64" s="177">
        <f>ROUND(+$B64*[2]Table!$C$12,2)</f>
        <v>0</v>
      </c>
      <c r="T64" s="177" t="e">
        <f>ROUND(+$B64*[2]Table!$C$13,2)</f>
        <v>#REF!</v>
      </c>
      <c r="U64" s="177" t="e">
        <f>ROUND(+$B64*[2]Table!$C$14,2)</f>
        <v>#REF!</v>
      </c>
      <c r="V64" s="177" t="e">
        <f>ROUND(+$B64*[2]Table!$C$15,2)</f>
        <v>#REF!</v>
      </c>
      <c r="W64" s="177" t="e">
        <f>ROUND(+$B64*[2]Table!$C$16,2)</f>
        <v>#REF!</v>
      </c>
      <c r="X64" s="177" t="e">
        <f>ROUND(+$B64*[2]Table!$C$17,2)</f>
        <v>#REF!</v>
      </c>
      <c r="Y64" s="177" t="e">
        <f>ROUND(+$B64*[2]Table!$C$18,2)</f>
        <v>#REF!</v>
      </c>
      <c r="Z64" s="177" t="e">
        <f>ROUND(+$B64*[2]Table!$C$19,2)</f>
        <v>#REF!</v>
      </c>
      <c r="AA64" s="177" t="e">
        <f>ROUND(+$B64*[2]Table!$C$20,2)</f>
        <v>#REF!</v>
      </c>
      <c r="AB64" s="177" t="e">
        <f>ROUND(+$B64*[2]Table!$C$21,2)</f>
        <v>#REF!</v>
      </c>
      <c r="AC64" s="177" t="e">
        <f>ROUND(+$B64*[2]Table!$C$22,2)</f>
        <v>#REF!</v>
      </c>
      <c r="AD64" s="177" t="e">
        <f>ROUND(+$B64*[2]Table!$C$23,2)</f>
        <v>#REF!</v>
      </c>
      <c r="AE64" s="177" t="e">
        <f>ROUND(+$B64*[2]Table!$C$24,2)</f>
        <v>#REF!</v>
      </c>
      <c r="AF64" s="177" t="e">
        <f>ROUND(+$B64*[2]Table!$C$25,2)</f>
        <v>#REF!</v>
      </c>
    </row>
    <row r="65" spans="1:32" x14ac:dyDescent="0.25">
      <c r="A65" s="174">
        <f t="shared" si="11"/>
        <v>2027</v>
      </c>
      <c r="B65" s="176">
        <f t="shared" si="12"/>
        <v>0</v>
      </c>
      <c r="M65" s="177">
        <f>ROUND(+$B65*[2]Table!$C$5,2)</f>
        <v>0</v>
      </c>
      <c r="N65" s="177">
        <f>ROUND(+$B65*[2]Table!$C$6,2)</f>
        <v>0</v>
      </c>
      <c r="O65" s="177">
        <f>ROUND(+$B65*[2]Table!$C$7,2)</f>
        <v>0</v>
      </c>
      <c r="P65" s="177">
        <f>ROUND(+$B65*[2]Table!$C$8,2)</f>
        <v>0</v>
      </c>
      <c r="Q65" s="177">
        <f>ROUND(+$B65*[2]Table!$C$9,2)</f>
        <v>0</v>
      </c>
      <c r="R65" s="177">
        <f>ROUND(+$B65*[2]Table!$C$10,2)</f>
        <v>0</v>
      </c>
      <c r="S65" s="177">
        <f>ROUND(+$B65*[2]Table!$C$11,2)</f>
        <v>0</v>
      </c>
      <c r="T65" s="177">
        <f>ROUND(+$B65*[2]Table!$C$12,2)</f>
        <v>0</v>
      </c>
      <c r="U65" s="177" t="e">
        <f>ROUND(+$B65*[2]Table!$C$13,2)</f>
        <v>#REF!</v>
      </c>
      <c r="V65" s="177" t="e">
        <f>ROUND(+$B65*[2]Table!$C$14,2)</f>
        <v>#REF!</v>
      </c>
      <c r="W65" s="177" t="e">
        <f>ROUND(+$B65*[2]Table!$C$15,2)</f>
        <v>#REF!</v>
      </c>
      <c r="X65" s="177" t="e">
        <f>ROUND(+$B65*[2]Table!$C$16,2)</f>
        <v>#REF!</v>
      </c>
      <c r="Y65" s="177" t="e">
        <f>ROUND(+$B65*[2]Table!$C$17,2)</f>
        <v>#REF!</v>
      </c>
      <c r="Z65" s="177" t="e">
        <f>ROUND(+$B65*[2]Table!$C$18,2)</f>
        <v>#REF!</v>
      </c>
      <c r="AA65" s="177" t="e">
        <f>ROUND(+$B65*[2]Table!$C$19,2)</f>
        <v>#REF!</v>
      </c>
      <c r="AB65" s="177" t="e">
        <f>ROUND(+$B65*[2]Table!$C$20,2)</f>
        <v>#REF!</v>
      </c>
      <c r="AC65" s="177" t="e">
        <f>ROUND(+$B65*[2]Table!$C$21,2)</f>
        <v>#REF!</v>
      </c>
      <c r="AD65" s="177" t="e">
        <f>ROUND(+$B65*[2]Table!$C$22,2)</f>
        <v>#REF!</v>
      </c>
      <c r="AE65" s="177" t="e">
        <f>ROUND(+$B65*[2]Table!$C$23,2)</f>
        <v>#REF!</v>
      </c>
      <c r="AF65" s="177" t="e">
        <f>ROUND(+$B65*[2]Table!$C$24,2)</f>
        <v>#REF!</v>
      </c>
    </row>
    <row r="66" spans="1:32" x14ac:dyDescent="0.25">
      <c r="A66" s="174">
        <f t="shared" si="11"/>
        <v>2028</v>
      </c>
      <c r="B66" s="176">
        <f t="shared" si="12"/>
        <v>0</v>
      </c>
      <c r="N66" s="177">
        <f>ROUND(+$B66*[2]Table!$C$5,2)</f>
        <v>0</v>
      </c>
      <c r="O66" s="177">
        <f>ROUND(+$B66*[2]Table!$C$6,2)</f>
        <v>0</v>
      </c>
      <c r="P66" s="177">
        <f>ROUND(+$B66*[2]Table!$C$7,2)</f>
        <v>0</v>
      </c>
      <c r="Q66" s="177">
        <f>ROUND(+$B66*[2]Table!$C$8,2)</f>
        <v>0</v>
      </c>
      <c r="R66" s="177">
        <f>ROUND(+$B66*[2]Table!$C$9,2)</f>
        <v>0</v>
      </c>
      <c r="S66" s="177">
        <f>ROUND(+$B66*[2]Table!$C$10,2)</f>
        <v>0</v>
      </c>
      <c r="T66" s="177">
        <f>ROUND(+$B66*[2]Table!$C$11,2)</f>
        <v>0</v>
      </c>
      <c r="U66" s="177">
        <f>ROUND(+$B66*[2]Table!$C$12,2)</f>
        <v>0</v>
      </c>
      <c r="V66" s="177" t="e">
        <f>ROUND(+$B66*[2]Table!$C$13,2)</f>
        <v>#REF!</v>
      </c>
      <c r="W66" s="177" t="e">
        <f>ROUND(+$B66*[2]Table!$C$14,2)</f>
        <v>#REF!</v>
      </c>
      <c r="X66" s="177" t="e">
        <f>ROUND(+$B66*[2]Table!$C$15,2)</f>
        <v>#REF!</v>
      </c>
      <c r="Y66" s="177" t="e">
        <f>ROUND(+$B66*[2]Table!$C$16,2)</f>
        <v>#REF!</v>
      </c>
      <c r="Z66" s="177" t="e">
        <f>ROUND(+$B66*[2]Table!$C$17,2)</f>
        <v>#REF!</v>
      </c>
      <c r="AA66" s="177" t="e">
        <f>ROUND(+$B66*[2]Table!$C$18,2)</f>
        <v>#REF!</v>
      </c>
      <c r="AB66" s="177" t="e">
        <f>ROUND(+$B66*[2]Table!$C$19,2)</f>
        <v>#REF!</v>
      </c>
      <c r="AC66" s="177" t="e">
        <f>ROUND(+$B66*[2]Table!$C$20,2)</f>
        <v>#REF!</v>
      </c>
      <c r="AD66" s="177" t="e">
        <f>ROUND(+$B66*[2]Table!$C$21,2)</f>
        <v>#REF!</v>
      </c>
      <c r="AE66" s="177" t="e">
        <f>ROUND(+$B66*[2]Table!$C$22,2)</f>
        <v>#REF!</v>
      </c>
      <c r="AF66" s="177" t="e">
        <f>ROUND(+$B66*[2]Table!$C$23,2)</f>
        <v>#REF!</v>
      </c>
    </row>
    <row r="67" spans="1:32" x14ac:dyDescent="0.25">
      <c r="A67" s="174">
        <f t="shared" si="11"/>
        <v>2029</v>
      </c>
      <c r="B67" s="176">
        <f t="shared" si="12"/>
        <v>0</v>
      </c>
      <c r="O67" s="177">
        <f>ROUND(+$B67*[2]Table!$C$5,2)</f>
        <v>0</v>
      </c>
      <c r="P67" s="177">
        <f>ROUND(+$B67*[2]Table!$C$6,2)</f>
        <v>0</v>
      </c>
      <c r="Q67" s="177">
        <f>ROUND(+$B67*[2]Table!$C$7,2)</f>
        <v>0</v>
      </c>
      <c r="R67" s="177">
        <f>ROUND(+$B67*[2]Table!$C$8,2)</f>
        <v>0</v>
      </c>
      <c r="S67" s="177">
        <f>ROUND(+$B67*[2]Table!$C$9,2)</f>
        <v>0</v>
      </c>
      <c r="T67" s="177">
        <f>ROUND(+$B67*[2]Table!$C$10,2)</f>
        <v>0</v>
      </c>
      <c r="U67" s="177">
        <f>ROUND(+$B67*[2]Table!$C$11,2)</f>
        <v>0</v>
      </c>
      <c r="V67" s="177">
        <f>ROUND(+$B67*[2]Table!$C$12,2)</f>
        <v>0</v>
      </c>
      <c r="W67" s="177" t="e">
        <f>ROUND(+$B67*[2]Table!$C$13,2)</f>
        <v>#REF!</v>
      </c>
      <c r="X67" s="177" t="e">
        <f>ROUND(+$B67*[2]Table!$C$14,2)</f>
        <v>#REF!</v>
      </c>
      <c r="Y67" s="177" t="e">
        <f>ROUND(+$B67*[2]Table!$C$15,2)</f>
        <v>#REF!</v>
      </c>
      <c r="Z67" s="177" t="e">
        <f>ROUND(+$B67*[2]Table!$C$16,2)</f>
        <v>#REF!</v>
      </c>
      <c r="AA67" s="177" t="e">
        <f>ROUND(+$B67*[2]Table!$C$17,2)</f>
        <v>#REF!</v>
      </c>
      <c r="AB67" s="177" t="e">
        <f>ROUND(+$B67*[2]Table!$C$18,2)</f>
        <v>#REF!</v>
      </c>
      <c r="AC67" s="177" t="e">
        <f>ROUND(+$B67*[2]Table!$C$19,2)</f>
        <v>#REF!</v>
      </c>
      <c r="AD67" s="177" t="e">
        <f>ROUND(+$B67*[2]Table!$C$20,2)</f>
        <v>#REF!</v>
      </c>
      <c r="AE67" s="177" t="e">
        <f>ROUND(+$B67*[2]Table!$C$21,2)</f>
        <v>#REF!</v>
      </c>
      <c r="AF67" s="177" t="e">
        <f>ROUND(+$B67*[2]Table!$C$22,2)</f>
        <v>#REF!</v>
      </c>
    </row>
    <row r="68" spans="1:32" x14ac:dyDescent="0.25">
      <c r="A68" s="174">
        <f t="shared" si="11"/>
        <v>2030</v>
      </c>
      <c r="B68" s="176">
        <f t="shared" si="12"/>
        <v>0</v>
      </c>
      <c r="P68" s="177">
        <f>ROUND(+$B68*[2]Table!$C$5,2)</f>
        <v>0</v>
      </c>
      <c r="Q68" s="177">
        <f>ROUND(+$B68*[2]Table!$C$6,2)</f>
        <v>0</v>
      </c>
      <c r="R68" s="177">
        <f>ROUND(+$B68*[2]Table!$C$7,2)</f>
        <v>0</v>
      </c>
      <c r="S68" s="177">
        <f>ROUND(+$B68*[2]Table!$C$8,2)</f>
        <v>0</v>
      </c>
      <c r="T68" s="177">
        <f>ROUND(+$B68*[2]Table!$C$9,2)</f>
        <v>0</v>
      </c>
      <c r="U68" s="177">
        <f>ROUND(+$B68*[2]Table!$C$10,2)</f>
        <v>0</v>
      </c>
      <c r="V68" s="177">
        <f>ROUND(+$B68*[2]Table!$C$11,2)</f>
        <v>0</v>
      </c>
      <c r="W68" s="177">
        <f>ROUND(+$B68*[2]Table!$C$12,2)</f>
        <v>0</v>
      </c>
      <c r="X68" s="177" t="e">
        <f>ROUND(+$B68*[2]Table!$C$13,2)</f>
        <v>#REF!</v>
      </c>
      <c r="Y68" s="177" t="e">
        <f>ROUND(+$B68*[2]Table!$C$14,2)</f>
        <v>#REF!</v>
      </c>
      <c r="Z68" s="177" t="e">
        <f>ROUND(+$B68*[2]Table!$C$15,2)</f>
        <v>#REF!</v>
      </c>
      <c r="AA68" s="177" t="e">
        <f>ROUND(+$B68*[2]Table!$C$16,2)</f>
        <v>#REF!</v>
      </c>
      <c r="AB68" s="177" t="e">
        <f>ROUND(+$B68*[2]Table!$C$17,2)</f>
        <v>#REF!</v>
      </c>
      <c r="AC68" s="177" t="e">
        <f>ROUND(+$B68*[2]Table!$C$18,2)</f>
        <v>#REF!</v>
      </c>
      <c r="AD68" s="177" t="e">
        <f>ROUND(+$B68*[2]Table!$C$19,2)</f>
        <v>#REF!</v>
      </c>
      <c r="AE68" s="177" t="e">
        <f>ROUND(+$B68*[2]Table!$C$20,2)</f>
        <v>#REF!</v>
      </c>
      <c r="AF68" s="177" t="e">
        <f>ROUND(+$B68*[2]Table!$C$21,2)</f>
        <v>#REF!</v>
      </c>
    </row>
    <row r="69" spans="1:32" x14ac:dyDescent="0.25">
      <c r="A69" s="174">
        <f t="shared" si="11"/>
        <v>2031</v>
      </c>
      <c r="B69" s="176">
        <f t="shared" si="12"/>
        <v>0</v>
      </c>
      <c r="Q69" s="177">
        <f>ROUND(+$B69*[2]Table!$C$5,2)</f>
        <v>0</v>
      </c>
      <c r="R69" s="177">
        <f>ROUND(+$B69*[2]Table!$C$6,2)</f>
        <v>0</v>
      </c>
      <c r="S69" s="177">
        <f>ROUND(+$B69*[2]Table!$C$7,2)</f>
        <v>0</v>
      </c>
      <c r="T69" s="177">
        <f>ROUND(+$B69*[2]Table!$C$8,2)</f>
        <v>0</v>
      </c>
      <c r="U69" s="177">
        <f>ROUND(+$B69*[2]Table!$C$9,2)</f>
        <v>0</v>
      </c>
      <c r="V69" s="177">
        <f>ROUND(+$B69*[2]Table!$C$10,2)</f>
        <v>0</v>
      </c>
      <c r="W69" s="177">
        <f>ROUND(+$B69*[2]Table!$C$11,2)</f>
        <v>0</v>
      </c>
      <c r="X69" s="177">
        <f>ROUND(+$B69*[2]Table!$C$12,2)</f>
        <v>0</v>
      </c>
      <c r="Y69" s="177" t="e">
        <f>ROUND(+$B69*[2]Table!$C$13,2)</f>
        <v>#REF!</v>
      </c>
      <c r="Z69" s="177" t="e">
        <f>ROUND(+$B69*[2]Table!$C$14,2)</f>
        <v>#REF!</v>
      </c>
      <c r="AA69" s="177" t="e">
        <f>ROUND(+$B69*[2]Table!$C$15,2)</f>
        <v>#REF!</v>
      </c>
      <c r="AB69" s="177" t="e">
        <f>ROUND(+$B69*[2]Table!$C$16,2)</f>
        <v>#REF!</v>
      </c>
      <c r="AC69" s="177" t="e">
        <f>ROUND(+$B69*[2]Table!$C$17,2)</f>
        <v>#REF!</v>
      </c>
      <c r="AD69" s="177" t="e">
        <f>ROUND(+$B69*[2]Table!$C$18,2)</f>
        <v>#REF!</v>
      </c>
      <c r="AE69" s="177" t="e">
        <f>ROUND(+$B69*[2]Table!$C$19,2)</f>
        <v>#REF!</v>
      </c>
      <c r="AF69" s="177" t="e">
        <f>ROUND(+$B69*[2]Table!$C$20,2)</f>
        <v>#REF!</v>
      </c>
    </row>
    <row r="70" spans="1:32" x14ac:dyDescent="0.25">
      <c r="A70" s="174">
        <f t="shared" si="11"/>
        <v>2032</v>
      </c>
      <c r="B70" s="176">
        <f t="shared" si="12"/>
        <v>0</v>
      </c>
      <c r="R70" s="177">
        <f>ROUND(+$B70*[2]Table!$C$5,2)</f>
        <v>0</v>
      </c>
      <c r="S70" s="177">
        <f>ROUND(+$B70*[2]Table!$C$6,2)</f>
        <v>0</v>
      </c>
      <c r="T70" s="177">
        <f>ROUND(+$B70*[2]Table!$C$7,2)</f>
        <v>0</v>
      </c>
      <c r="U70" s="177">
        <f>ROUND(+$B70*[2]Table!$C$8,2)</f>
        <v>0</v>
      </c>
      <c r="V70" s="177">
        <f>ROUND(+$B70*[2]Table!$C$9,2)</f>
        <v>0</v>
      </c>
      <c r="W70" s="177">
        <f>ROUND(+$B70*[2]Table!$C$10,2)</f>
        <v>0</v>
      </c>
      <c r="X70" s="177">
        <f>ROUND(+$B70*[2]Table!$C$11,2)</f>
        <v>0</v>
      </c>
      <c r="Y70" s="177">
        <f>ROUND(+$B70*[2]Table!$C$12,2)</f>
        <v>0</v>
      </c>
      <c r="Z70" s="177" t="e">
        <f>ROUND(+$B70*[2]Table!$C$13,2)</f>
        <v>#REF!</v>
      </c>
      <c r="AA70" s="177" t="e">
        <f>ROUND(+$B70*[2]Table!$C$14,2)</f>
        <v>#REF!</v>
      </c>
      <c r="AB70" s="177" t="e">
        <f>ROUND(+$B70*[2]Table!$C$15,2)</f>
        <v>#REF!</v>
      </c>
      <c r="AC70" s="177" t="e">
        <f>ROUND(+$B70*[2]Table!$C$16,2)</f>
        <v>#REF!</v>
      </c>
      <c r="AD70" s="177" t="e">
        <f>ROUND(+$B70*[2]Table!$C$17,2)</f>
        <v>#REF!</v>
      </c>
      <c r="AE70" s="177" t="e">
        <f>ROUND(+$B70*[2]Table!$C$18,2)</f>
        <v>#REF!</v>
      </c>
      <c r="AF70" s="177" t="e">
        <f>ROUND(+$B70*[2]Table!$C$19,2)</f>
        <v>#REF!</v>
      </c>
    </row>
    <row r="71" spans="1:32" x14ac:dyDescent="0.25">
      <c r="A71" s="174">
        <f t="shared" si="11"/>
        <v>2033</v>
      </c>
      <c r="B71" s="176">
        <f t="shared" si="12"/>
        <v>0</v>
      </c>
      <c r="S71" s="177">
        <f>ROUND(+$B71*[2]Table!$C$5,2)</f>
        <v>0</v>
      </c>
      <c r="T71" s="177">
        <f>ROUND(+$B71*[2]Table!$C$6,2)</f>
        <v>0</v>
      </c>
      <c r="U71" s="177">
        <f>ROUND(+$B71*[2]Table!$C$7,2)</f>
        <v>0</v>
      </c>
      <c r="V71" s="177">
        <f>ROUND(+$B71*[2]Table!$C$8,2)</f>
        <v>0</v>
      </c>
      <c r="W71" s="177">
        <f>ROUND(+$B71*[2]Table!$C$9,2)</f>
        <v>0</v>
      </c>
      <c r="X71" s="177">
        <f>ROUND(+$B71*[2]Table!$C$10,2)</f>
        <v>0</v>
      </c>
      <c r="Y71" s="177">
        <f>ROUND(+$B71*[2]Table!$C$11,2)</f>
        <v>0</v>
      </c>
      <c r="Z71" s="177">
        <f>ROUND(+$B71*[2]Table!$C$12,2)</f>
        <v>0</v>
      </c>
      <c r="AA71" s="177" t="e">
        <f>ROUND(+$B71*[2]Table!$C$13,2)</f>
        <v>#REF!</v>
      </c>
      <c r="AB71" s="177" t="e">
        <f>ROUND(+$B71*[2]Table!$C$14,2)</f>
        <v>#REF!</v>
      </c>
      <c r="AC71" s="177" t="e">
        <f>ROUND(+$B71*[2]Table!$C$15,2)</f>
        <v>#REF!</v>
      </c>
      <c r="AD71" s="177" t="e">
        <f>ROUND(+$B71*[2]Table!$C$16,2)</f>
        <v>#REF!</v>
      </c>
      <c r="AE71" s="177" t="e">
        <f>ROUND(+$B71*[2]Table!$C$17,2)</f>
        <v>#REF!</v>
      </c>
      <c r="AF71" s="177" t="e">
        <f>ROUND(+$B71*[2]Table!$C$18,2)</f>
        <v>#REF!</v>
      </c>
    </row>
    <row r="72" spans="1:32" x14ac:dyDescent="0.25">
      <c r="A72" s="174">
        <f t="shared" si="11"/>
        <v>2034</v>
      </c>
      <c r="B72" s="176">
        <f t="shared" si="12"/>
        <v>0</v>
      </c>
      <c r="T72" s="177">
        <f>ROUND(+$B72*[2]Table!$C$5,2)</f>
        <v>0</v>
      </c>
      <c r="U72" s="177">
        <f>ROUND(+$B72*[2]Table!$C$6,2)</f>
        <v>0</v>
      </c>
      <c r="V72" s="177">
        <f>ROUND(+$B72*[2]Table!$C$7,2)</f>
        <v>0</v>
      </c>
      <c r="W72" s="177">
        <f>ROUND(+$B72*[2]Table!$C$8,2)</f>
        <v>0</v>
      </c>
      <c r="X72" s="177">
        <f>ROUND(+$B72*[2]Table!$C$9,2)</f>
        <v>0</v>
      </c>
      <c r="Y72" s="177">
        <f>ROUND(+$B72*[2]Table!$C$10,2)</f>
        <v>0</v>
      </c>
      <c r="Z72" s="177">
        <f>ROUND(+$B72*[2]Table!$C$11,2)</f>
        <v>0</v>
      </c>
      <c r="AA72" s="177">
        <f>ROUND(+$B72*[2]Table!$C$12,2)</f>
        <v>0</v>
      </c>
      <c r="AB72" s="177" t="e">
        <f>ROUND(+$B72*[2]Table!$C$13,2)</f>
        <v>#REF!</v>
      </c>
      <c r="AC72" s="177" t="e">
        <f>ROUND(+$B72*[2]Table!$C$14,2)</f>
        <v>#REF!</v>
      </c>
      <c r="AD72" s="177" t="e">
        <f>ROUND(+$B72*[2]Table!$C$15,2)</f>
        <v>#REF!</v>
      </c>
      <c r="AE72" s="177" t="e">
        <f>ROUND(+$B72*[2]Table!$C$16,2)</f>
        <v>#REF!</v>
      </c>
      <c r="AF72" s="177" t="e">
        <f>ROUND(+$B72*[2]Table!$C$17,2)</f>
        <v>#REF!</v>
      </c>
    </row>
    <row r="73" spans="1:32" x14ac:dyDescent="0.25">
      <c r="A73" s="174">
        <f t="shared" si="11"/>
        <v>2035</v>
      </c>
      <c r="B73" s="176">
        <f t="shared" si="12"/>
        <v>0</v>
      </c>
      <c r="U73" s="177">
        <f>ROUND(+$B73*[2]Table!$C$5,2)</f>
        <v>0</v>
      </c>
      <c r="V73" s="177">
        <f>ROUND(+$B73*[2]Table!$C$6,2)</f>
        <v>0</v>
      </c>
      <c r="W73" s="177">
        <f>ROUND(+$B73*[2]Table!$C$7,2)</f>
        <v>0</v>
      </c>
      <c r="X73" s="177">
        <f>ROUND(+$B73*[2]Table!$C$8,2)</f>
        <v>0</v>
      </c>
      <c r="Y73" s="177">
        <f>ROUND(+$B73*[2]Table!$C$9,2)</f>
        <v>0</v>
      </c>
      <c r="Z73" s="177">
        <f>ROUND(+$B73*[2]Table!$C$10,2)</f>
        <v>0</v>
      </c>
      <c r="AA73" s="177">
        <f>ROUND(+$B73*[2]Table!$C$11,2)</f>
        <v>0</v>
      </c>
      <c r="AB73" s="177">
        <f>ROUND(+$B73*[2]Table!$C$12,2)</f>
        <v>0</v>
      </c>
      <c r="AC73" s="177" t="e">
        <f>ROUND(+$B73*[2]Table!$C$13,2)</f>
        <v>#REF!</v>
      </c>
      <c r="AD73" s="177" t="e">
        <f>ROUND(+$B73*[2]Table!$C$14,2)</f>
        <v>#REF!</v>
      </c>
      <c r="AE73" s="177" t="e">
        <f>ROUND(+$B73*[2]Table!$C$15,2)</f>
        <v>#REF!</v>
      </c>
      <c r="AF73" s="177" t="e">
        <f>ROUND(+$B73*[2]Table!$C$16,2)</f>
        <v>#REF!</v>
      </c>
    </row>
    <row r="74" spans="1:32" x14ac:dyDescent="0.25">
      <c r="A74" s="174">
        <f t="shared" si="11"/>
        <v>2036</v>
      </c>
      <c r="B74" s="176">
        <f t="shared" si="12"/>
        <v>0</v>
      </c>
      <c r="V74" s="177">
        <f>ROUND(+$B74*[2]Table!$C$5,2)</f>
        <v>0</v>
      </c>
      <c r="W74" s="177">
        <f>ROUND(+$B74*[2]Table!$C$6,2)</f>
        <v>0</v>
      </c>
      <c r="X74" s="177">
        <f>ROUND(+$B74*[2]Table!$C$7,2)</f>
        <v>0</v>
      </c>
      <c r="Y74" s="177">
        <f>ROUND(+$B74*[2]Table!$C$8,2)</f>
        <v>0</v>
      </c>
      <c r="Z74" s="177">
        <f>ROUND(+$B74*[2]Table!$C$9,2)</f>
        <v>0</v>
      </c>
      <c r="AA74" s="177">
        <f>ROUND(+$B74*[2]Table!$C$10,2)</f>
        <v>0</v>
      </c>
      <c r="AB74" s="177" t="e">
        <f>ROUND(+$B74*[2]Table!$C$21,2)</f>
        <v>#REF!</v>
      </c>
      <c r="AC74" s="177" t="e">
        <f>ROUND(+$B74*[2]Table!$C$22,2)</f>
        <v>#REF!</v>
      </c>
      <c r="AD74" s="177" t="e">
        <f>ROUND(+$B74*[2]Table!$C$23,2)</f>
        <v>#REF!</v>
      </c>
      <c r="AE74" s="177" t="e">
        <f>ROUND(+$B74*[2]Table!$C$24,2)</f>
        <v>#REF!</v>
      </c>
      <c r="AF74" s="177" t="e">
        <f>ROUND(+$B74*[2]Table!$C$25,2)</f>
        <v>#REF!</v>
      </c>
    </row>
    <row r="75" spans="1:32" x14ac:dyDescent="0.25">
      <c r="A75" s="174">
        <f t="shared" si="11"/>
        <v>2037</v>
      </c>
      <c r="B75" s="176">
        <f t="shared" si="12"/>
        <v>0</v>
      </c>
      <c r="V75" s="178"/>
      <c r="W75" s="177">
        <f>ROUND(+$B75*[2]Table!$C$5,2)</f>
        <v>0</v>
      </c>
      <c r="X75" s="177">
        <f>ROUND(+$B75*[2]Table!$C$6,2)</f>
        <v>0</v>
      </c>
      <c r="Y75" s="177">
        <f>ROUND(+$B75*[2]Table!$C$7,2)</f>
        <v>0</v>
      </c>
      <c r="Z75" s="177">
        <f>ROUND(+$B75*[2]Table!$C$8,2)</f>
        <v>0</v>
      </c>
      <c r="AA75" s="177">
        <f>ROUND(+$B75*[2]Table!$C$9,2)</f>
        <v>0</v>
      </c>
      <c r="AB75" s="177">
        <f>ROUND(+$B75*[2]Table!$C$10,2)</f>
        <v>0</v>
      </c>
      <c r="AC75" s="177">
        <f>ROUND(+$B75*[2]Table!$C$11,2)</f>
        <v>0</v>
      </c>
      <c r="AD75" s="177">
        <f>ROUND(+$B75*[2]Table!$C$12,2)</f>
        <v>0</v>
      </c>
      <c r="AE75" s="177" t="e">
        <f>ROUND(+$B75*[2]Table!$C$13,2)</f>
        <v>#REF!</v>
      </c>
      <c r="AF75" s="177" t="e">
        <f>ROUND(+$B75*[2]Table!$C$14,2)</f>
        <v>#REF!</v>
      </c>
    </row>
    <row r="76" spans="1:32" x14ac:dyDescent="0.25">
      <c r="A76" s="174">
        <f t="shared" si="11"/>
        <v>2038</v>
      </c>
      <c r="B76" s="176">
        <f t="shared" si="12"/>
        <v>0</v>
      </c>
      <c r="V76" s="178"/>
      <c r="W76" s="178"/>
      <c r="X76" s="177">
        <f>ROUND(+$B76*[2]Table!$C$5,2)</f>
        <v>0</v>
      </c>
      <c r="Y76" s="177">
        <f>ROUND(+$B76*[2]Table!$C$6,2)</f>
        <v>0</v>
      </c>
      <c r="Z76" s="177">
        <f>ROUND(+$B76*[2]Table!$C$7,2)</f>
        <v>0</v>
      </c>
      <c r="AA76" s="177">
        <f>ROUND(+$B76*[2]Table!$C$8,2)</f>
        <v>0</v>
      </c>
      <c r="AB76" s="177">
        <f>ROUND(+$B76*[2]Table!$C$9,2)</f>
        <v>0</v>
      </c>
      <c r="AC76" s="177">
        <f>ROUND(+$B76*[2]Table!$C$10,2)</f>
        <v>0</v>
      </c>
      <c r="AD76" s="177">
        <f>ROUND(+$B76*[2]Table!$C$11,2)</f>
        <v>0</v>
      </c>
      <c r="AE76" s="177">
        <f>ROUND(+$B76*[2]Table!$C$12,2)</f>
        <v>0</v>
      </c>
      <c r="AF76" s="177" t="e">
        <f>ROUND(+$B76*[2]Table!$C$13,2)</f>
        <v>#REF!</v>
      </c>
    </row>
    <row r="77" spans="1:32" x14ac:dyDescent="0.25">
      <c r="A77" s="174">
        <f t="shared" si="11"/>
        <v>2039</v>
      </c>
      <c r="B77" s="176">
        <f t="shared" si="12"/>
        <v>0</v>
      </c>
      <c r="V77" s="178"/>
      <c r="W77" s="178"/>
      <c r="X77" s="178"/>
      <c r="Y77" s="177">
        <f>ROUND(+$B77*[2]Table!$C$5,2)</f>
        <v>0</v>
      </c>
      <c r="Z77" s="177">
        <f>ROUND(+$B77*[2]Table!$C$6,2)</f>
        <v>0</v>
      </c>
      <c r="AA77" s="177">
        <f>ROUND(+$B77*[2]Table!$C$7,2)</f>
        <v>0</v>
      </c>
      <c r="AB77" s="177">
        <f>ROUND(+$B77*[2]Table!$C$8,2)</f>
        <v>0</v>
      </c>
      <c r="AC77" s="177">
        <f>ROUND(+$B77*[2]Table!$C$9,2)</f>
        <v>0</v>
      </c>
      <c r="AD77" s="177">
        <f>ROUND(+$B77*[2]Table!$C$10,2)</f>
        <v>0</v>
      </c>
      <c r="AE77" s="177">
        <f>ROUND(+$B77*[2]Table!$C$11,2)</f>
        <v>0</v>
      </c>
      <c r="AF77" s="177">
        <f>ROUND(+$B77*[2]Table!$C$12,2)</f>
        <v>0</v>
      </c>
    </row>
    <row r="78" spans="1:32" x14ac:dyDescent="0.25">
      <c r="A78" s="174">
        <f t="shared" si="11"/>
        <v>2040</v>
      </c>
      <c r="B78" s="176">
        <f t="shared" si="12"/>
        <v>0</v>
      </c>
      <c r="V78" s="178"/>
      <c r="W78" s="178"/>
      <c r="X78" s="178"/>
      <c r="Y78" s="178"/>
      <c r="Z78" s="177">
        <f>ROUND(+$B78*[2]Table!$C$5,2)</f>
        <v>0</v>
      </c>
      <c r="AA78" s="177">
        <f>ROUND(+$B78*[2]Table!$C$6,2)</f>
        <v>0</v>
      </c>
      <c r="AB78" s="177">
        <f>ROUND(+$B78*[2]Table!$C$7,2)</f>
        <v>0</v>
      </c>
      <c r="AC78" s="177">
        <f>ROUND(+$B78*[2]Table!$C$8,2)</f>
        <v>0</v>
      </c>
      <c r="AD78" s="177">
        <f>ROUND(+$B78*[2]Table!$C$9,2)</f>
        <v>0</v>
      </c>
      <c r="AE78" s="177">
        <f>ROUND(+$B78*[2]Table!$C$10,2)</f>
        <v>0</v>
      </c>
      <c r="AF78" s="177">
        <f>ROUND(+$B78*[2]Table!$C$11,2)</f>
        <v>0</v>
      </c>
    </row>
    <row r="79" spans="1:32" x14ac:dyDescent="0.25">
      <c r="A79" s="174">
        <f t="shared" si="11"/>
        <v>2041</v>
      </c>
      <c r="B79" s="176">
        <f t="shared" si="12"/>
        <v>0</v>
      </c>
      <c r="V79" s="178"/>
      <c r="W79" s="178"/>
      <c r="X79" s="178"/>
      <c r="Y79" s="178"/>
      <c r="Z79" s="178"/>
      <c r="AA79" s="177">
        <f>ROUND(+$B79*[2]Table!$C$5,2)</f>
        <v>0</v>
      </c>
      <c r="AB79" s="177">
        <f>ROUND(+$B79*[2]Table!$C$6,2)</f>
        <v>0</v>
      </c>
      <c r="AC79" s="177">
        <f>ROUND(+$B79*[2]Table!$C$7,2)</f>
        <v>0</v>
      </c>
      <c r="AD79" s="177">
        <f>ROUND(+$B79*[2]Table!$C$8,2)</f>
        <v>0</v>
      </c>
      <c r="AE79" s="177">
        <f>ROUND(+$B79*[2]Table!$C$9,2)</f>
        <v>0</v>
      </c>
      <c r="AF79" s="177">
        <f>ROUND(+$B79*[2]Table!$C$10,2)</f>
        <v>0</v>
      </c>
    </row>
    <row r="80" spans="1:32" x14ac:dyDescent="0.25">
      <c r="A80" s="174">
        <f>+A79+1</f>
        <v>2042</v>
      </c>
      <c r="B80" s="176">
        <f t="shared" si="12"/>
        <v>0</v>
      </c>
      <c r="V80" s="178"/>
      <c r="W80" s="178"/>
      <c r="X80" s="178"/>
      <c r="Y80" s="178"/>
      <c r="Z80" s="178"/>
      <c r="AA80" s="178"/>
      <c r="AB80" s="177">
        <f>ROUND(+$B80*[2]Table!$C$5,2)</f>
        <v>0</v>
      </c>
      <c r="AC80" s="177">
        <f>ROUND(+$B80*[2]Table!$C$6,2)</f>
        <v>0</v>
      </c>
      <c r="AD80" s="177">
        <f>ROUND(+$B80*[2]Table!$C$7,2)</f>
        <v>0</v>
      </c>
      <c r="AE80" s="177">
        <f>ROUND(+$B80*[2]Table!$C$8,2)</f>
        <v>0</v>
      </c>
      <c r="AF80" s="177">
        <f>ROUND(+$B80*[2]Table!$C$9,2)</f>
        <v>0</v>
      </c>
    </row>
    <row r="81" spans="1:32" x14ac:dyDescent="0.25">
      <c r="A81" s="174">
        <f>+A80+1</f>
        <v>2043</v>
      </c>
      <c r="B81" s="176">
        <f t="shared" si="12"/>
        <v>0</v>
      </c>
      <c r="V81" s="178"/>
      <c r="W81" s="178"/>
      <c r="X81" s="178"/>
      <c r="Y81" s="178"/>
      <c r="Z81" s="178"/>
      <c r="AA81" s="178"/>
      <c r="AC81" s="177">
        <f>ROUND(+$B81*[2]Table!$C$5,2)</f>
        <v>0</v>
      </c>
      <c r="AD81" s="177">
        <f>ROUND(+$B81*[2]Table!$C$6,2)</f>
        <v>0</v>
      </c>
      <c r="AE81" s="177">
        <f>ROUND(+$B81*[2]Table!$C$7,2)</f>
        <v>0</v>
      </c>
      <c r="AF81" s="177">
        <f>ROUND(+$B81*[2]Table!$C$8,2)</f>
        <v>0</v>
      </c>
    </row>
    <row r="82" spans="1:32" x14ac:dyDescent="0.25">
      <c r="A82" s="174">
        <f>+A81+1</f>
        <v>2044</v>
      </c>
      <c r="B82" s="176">
        <f t="shared" si="12"/>
        <v>0</v>
      </c>
      <c r="V82" s="178"/>
      <c r="W82" s="178"/>
      <c r="X82" s="178"/>
      <c r="Y82" s="178"/>
      <c r="Z82" s="178"/>
      <c r="AA82" s="178"/>
      <c r="AD82" s="177">
        <f>ROUND(+$B82*[2]Table!$C$5,2)</f>
        <v>0</v>
      </c>
      <c r="AE82" s="177">
        <f>ROUND(+$B82*[2]Table!$C$6,2)</f>
        <v>0</v>
      </c>
      <c r="AF82" s="177">
        <f>ROUND(+$B82*[2]Table!$C$7,2)</f>
        <v>0</v>
      </c>
    </row>
    <row r="83" spans="1:32" x14ac:dyDescent="0.25">
      <c r="A83" s="174">
        <f>+A82+1</f>
        <v>2045</v>
      </c>
      <c r="B83" s="176">
        <f t="shared" si="12"/>
        <v>0</v>
      </c>
      <c r="V83" s="178"/>
      <c r="W83" s="178"/>
      <c r="X83" s="178"/>
      <c r="Y83" s="178"/>
      <c r="Z83" s="178"/>
      <c r="AA83" s="178"/>
      <c r="AE83" s="177">
        <f>ROUND(+$B83*[2]Table!$C$5,2)</f>
        <v>0</v>
      </c>
      <c r="AF83" s="177">
        <f>ROUND(+$B83*[2]Table!$C$6,2)</f>
        <v>0</v>
      </c>
    </row>
    <row r="84" spans="1:32" x14ac:dyDescent="0.25">
      <c r="A84" s="174">
        <f>+A83+1</f>
        <v>2046</v>
      </c>
      <c r="B84" s="176">
        <f t="shared" si="12"/>
        <v>0</v>
      </c>
      <c r="V84" s="178"/>
      <c r="W84" s="178"/>
      <c r="X84" s="178"/>
      <c r="Y84" s="178"/>
      <c r="Z84" s="178"/>
      <c r="AA84" s="178"/>
      <c r="AF84" s="177">
        <f>ROUND(+$B84*[2]Table!$C$5,2)</f>
        <v>0</v>
      </c>
    </row>
    <row r="86" spans="1:32" ht="13.8" thickBot="1" x14ac:dyDescent="0.3">
      <c r="A86" s="179" t="s">
        <v>301</v>
      </c>
      <c r="B86" s="180">
        <f t="shared" ref="B86:AF86" si="13">SUM(B55:B85)</f>
        <v>32068</v>
      </c>
      <c r="C86" s="180">
        <f t="shared" si="13"/>
        <v>4582.5200000000004</v>
      </c>
      <c r="D86" s="180">
        <f t="shared" si="13"/>
        <v>7853.45</v>
      </c>
      <c r="E86" s="180">
        <f t="shared" si="13"/>
        <v>5608.69</v>
      </c>
      <c r="F86" s="180">
        <f t="shared" si="13"/>
        <v>4005.29</v>
      </c>
      <c r="G86" s="180">
        <f t="shared" si="13"/>
        <v>2863.67</v>
      </c>
      <c r="H86" s="180">
        <f t="shared" si="13"/>
        <v>2860.47</v>
      </c>
      <c r="I86" s="180">
        <f t="shared" si="13"/>
        <v>2863.67</v>
      </c>
      <c r="J86" s="180">
        <f t="shared" si="13"/>
        <v>1430.23</v>
      </c>
      <c r="K86" s="180" t="e">
        <f t="shared" si="13"/>
        <v>#REF!</v>
      </c>
      <c r="L86" s="180" t="e">
        <f t="shared" si="13"/>
        <v>#REF!</v>
      </c>
      <c r="M86" s="180" t="e">
        <f t="shared" si="13"/>
        <v>#REF!</v>
      </c>
      <c r="N86" s="180" t="e">
        <f t="shared" si="13"/>
        <v>#REF!</v>
      </c>
      <c r="O86" s="180" t="e">
        <f t="shared" si="13"/>
        <v>#REF!</v>
      </c>
      <c r="P86" s="180" t="e">
        <f t="shared" si="13"/>
        <v>#REF!</v>
      </c>
      <c r="Q86" s="180" t="e">
        <f t="shared" si="13"/>
        <v>#REF!</v>
      </c>
      <c r="R86" s="180" t="e">
        <f t="shared" si="13"/>
        <v>#REF!</v>
      </c>
      <c r="S86" s="180" t="e">
        <f t="shared" si="13"/>
        <v>#REF!</v>
      </c>
      <c r="T86" s="180" t="e">
        <f t="shared" si="13"/>
        <v>#REF!</v>
      </c>
      <c r="U86" s="180" t="e">
        <f t="shared" si="13"/>
        <v>#REF!</v>
      </c>
      <c r="V86" s="180" t="e">
        <f t="shared" si="13"/>
        <v>#REF!</v>
      </c>
      <c r="W86" s="180" t="e">
        <f t="shared" si="13"/>
        <v>#REF!</v>
      </c>
      <c r="X86" s="180" t="e">
        <f t="shared" si="13"/>
        <v>#REF!</v>
      </c>
      <c r="Y86" s="180" t="e">
        <f t="shared" si="13"/>
        <v>#REF!</v>
      </c>
      <c r="Z86" s="180" t="e">
        <f t="shared" si="13"/>
        <v>#REF!</v>
      </c>
      <c r="AA86" s="180" t="e">
        <f t="shared" si="13"/>
        <v>#REF!</v>
      </c>
      <c r="AB86" s="180" t="e">
        <f t="shared" si="13"/>
        <v>#REF!</v>
      </c>
      <c r="AC86" s="180" t="e">
        <f t="shared" si="13"/>
        <v>#REF!</v>
      </c>
      <c r="AD86" s="180" t="e">
        <f t="shared" si="13"/>
        <v>#REF!</v>
      </c>
      <c r="AE86" s="180" t="e">
        <f t="shared" si="13"/>
        <v>#REF!</v>
      </c>
      <c r="AF86" s="180" t="e">
        <f t="shared" si="13"/>
        <v>#REF!</v>
      </c>
    </row>
    <row r="87" spans="1:32" ht="13.8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ColWidth="9.109375" defaultRowHeight="14.4" x14ac:dyDescent="0.3"/>
  <cols>
    <col min="1" max="1" width="9.109375" style="98"/>
    <col min="2" max="3" width="9.109375" style="89"/>
    <col min="4" max="9" width="9.109375" style="98"/>
    <col min="10" max="10" width="9.44140625" style="98" customWidth="1"/>
    <col min="11" max="16384" width="9.109375" style="98"/>
  </cols>
  <sheetData>
    <row r="1" spans="1:13" ht="15" x14ac:dyDescent="0.25">
      <c r="B1" s="89" t="s">
        <v>390</v>
      </c>
      <c r="C1" s="89" t="s">
        <v>391</v>
      </c>
      <c r="E1" s="209" t="s">
        <v>742</v>
      </c>
      <c r="H1" s="98" t="s">
        <v>755</v>
      </c>
    </row>
    <row r="2" spans="1:13" ht="15" x14ac:dyDescent="0.25">
      <c r="A2" s="210">
        <v>42522</v>
      </c>
      <c r="B2" s="215">
        <v>28.4</v>
      </c>
      <c r="C2" s="215">
        <v>17.899999999999999</v>
      </c>
      <c r="E2" s="211">
        <v>2019</v>
      </c>
      <c r="F2" s="212">
        <v>9.3598293943678718E-2</v>
      </c>
      <c r="H2" s="200" t="s">
        <v>753</v>
      </c>
      <c r="M2" s="77"/>
    </row>
    <row r="3" spans="1:13" ht="15" x14ac:dyDescent="0.25">
      <c r="A3" s="210">
        <v>42552</v>
      </c>
      <c r="B3" s="215">
        <v>26.15</v>
      </c>
      <c r="C3" s="215">
        <v>19.5</v>
      </c>
      <c r="E3" s="211">
        <v>2020</v>
      </c>
      <c r="F3" s="212">
        <v>8.9816317263433629E-2</v>
      </c>
      <c r="H3" s="98" t="s">
        <v>754</v>
      </c>
      <c r="M3" s="77"/>
    </row>
    <row r="4" spans="1:13" ht="15" x14ac:dyDescent="0.25">
      <c r="A4" s="210">
        <v>42583</v>
      </c>
      <c r="B4" s="215">
        <v>28.3</v>
      </c>
      <c r="C4" s="215">
        <v>18.399999999999999</v>
      </c>
      <c r="E4" s="211">
        <v>2021</v>
      </c>
      <c r="F4" s="212">
        <v>4.9450326095870981E-2</v>
      </c>
      <c r="M4" s="77"/>
    </row>
    <row r="5" spans="1:13" ht="15" x14ac:dyDescent="0.25">
      <c r="A5" s="210">
        <v>42614</v>
      </c>
      <c r="B5" s="216">
        <v>25.45</v>
      </c>
      <c r="C5" s="216">
        <v>14.35</v>
      </c>
      <c r="E5" s="211">
        <v>2022</v>
      </c>
      <c r="F5" s="212">
        <v>3.5524493487748256E-2</v>
      </c>
      <c r="M5" s="77"/>
    </row>
    <row r="6" spans="1:13" x14ac:dyDescent="0.3">
      <c r="A6" s="210">
        <v>42644</v>
      </c>
      <c r="B6" s="216">
        <v>22.6</v>
      </c>
      <c r="C6" s="216">
        <v>14.9</v>
      </c>
      <c r="E6" s="211">
        <v>2023</v>
      </c>
      <c r="F6" s="212">
        <v>6.2007094718860845E-2</v>
      </c>
      <c r="M6" s="77"/>
    </row>
    <row r="7" spans="1:13" x14ac:dyDescent="0.3">
      <c r="A7" s="210">
        <v>42675</v>
      </c>
      <c r="B7" s="216">
        <v>22.8</v>
      </c>
      <c r="C7" s="216">
        <v>15.9</v>
      </c>
      <c r="E7" s="211">
        <v>2024</v>
      </c>
      <c r="F7" s="212">
        <v>4.5982457479207227E-2</v>
      </c>
      <c r="M7" s="77"/>
    </row>
    <row r="8" spans="1:13" x14ac:dyDescent="0.3">
      <c r="A8" s="210">
        <v>42705</v>
      </c>
      <c r="B8" s="216">
        <v>25.3</v>
      </c>
      <c r="C8" s="216">
        <v>17.2</v>
      </c>
      <c r="E8" s="211">
        <v>2025</v>
      </c>
      <c r="F8" s="212">
        <v>4.7971455236197579E-2</v>
      </c>
      <c r="M8" s="77"/>
    </row>
    <row r="9" spans="1:13" x14ac:dyDescent="0.3">
      <c r="A9" s="210">
        <v>42736</v>
      </c>
      <c r="B9" s="216">
        <v>29.75</v>
      </c>
      <c r="C9" s="216">
        <v>25.7</v>
      </c>
      <c r="E9" s="211">
        <v>2026</v>
      </c>
      <c r="F9" s="212">
        <v>1.9083956555893542E-2</v>
      </c>
      <c r="M9" s="77"/>
    </row>
    <row r="10" spans="1:13" x14ac:dyDescent="0.3">
      <c r="A10" s="210">
        <v>42767</v>
      </c>
      <c r="B10" s="216">
        <v>28.35</v>
      </c>
      <c r="C10" s="216">
        <v>22.3</v>
      </c>
      <c r="E10" s="211">
        <v>2027</v>
      </c>
      <c r="F10" s="212">
        <v>2.8903097042895612E-5</v>
      </c>
      <c r="M10" s="77"/>
    </row>
    <row r="11" spans="1:13" x14ac:dyDescent="0.3">
      <c r="A11" s="210">
        <v>42795</v>
      </c>
      <c r="B11" s="216">
        <v>24.1</v>
      </c>
      <c r="C11" s="216">
        <v>20</v>
      </c>
      <c r="E11" s="211">
        <v>2028</v>
      </c>
      <c r="F11" s="212">
        <v>1.0559282272486622E-2</v>
      </c>
      <c r="M11" s="77"/>
    </row>
    <row r="12" spans="1:13" x14ac:dyDescent="0.3">
      <c r="A12" s="210">
        <v>42826</v>
      </c>
      <c r="B12" s="216">
        <v>23.8</v>
      </c>
      <c r="C12" s="216">
        <v>14.45</v>
      </c>
      <c r="E12" s="211">
        <v>2029</v>
      </c>
      <c r="F12" s="212">
        <v>1.09373428439473E-2</v>
      </c>
      <c r="M12" s="77"/>
    </row>
    <row r="13" spans="1:13" x14ac:dyDescent="0.3">
      <c r="A13" s="210">
        <v>42856</v>
      </c>
      <c r="B13" s="216">
        <v>23.1</v>
      </c>
      <c r="C13" s="216">
        <v>17.149999999999999</v>
      </c>
      <c r="E13" s="211">
        <v>2030</v>
      </c>
      <c r="F13" s="212">
        <v>1.6944451550994371E-2</v>
      </c>
      <c r="M13" s="77"/>
    </row>
    <row r="14" spans="1:13" x14ac:dyDescent="0.3">
      <c r="A14" s="210">
        <v>42887</v>
      </c>
      <c r="B14" s="216">
        <v>23</v>
      </c>
      <c r="C14" s="216">
        <v>15.8</v>
      </c>
      <c r="E14" s="211">
        <v>2031</v>
      </c>
      <c r="F14" s="212">
        <v>2.5863704121365249E-2</v>
      </c>
      <c r="M14" s="77"/>
    </row>
    <row r="15" spans="1:13" x14ac:dyDescent="0.3">
      <c r="A15" s="210">
        <v>42917</v>
      </c>
      <c r="B15" s="216">
        <v>28.75</v>
      </c>
      <c r="C15" s="216">
        <v>18.7</v>
      </c>
      <c r="E15" s="211">
        <v>2032</v>
      </c>
      <c r="F15" s="212">
        <v>4.5167299075805481E-2</v>
      </c>
      <c r="M15" s="77"/>
    </row>
    <row r="16" spans="1:13" x14ac:dyDescent="0.3">
      <c r="A16" s="210">
        <v>42948</v>
      </c>
      <c r="B16" s="216">
        <v>26.75</v>
      </c>
      <c r="C16" s="216">
        <v>16.25</v>
      </c>
      <c r="E16" s="211">
        <v>2033</v>
      </c>
      <c r="F16" s="212">
        <v>3.1836061983761446E-2</v>
      </c>
      <c r="M16" s="77"/>
    </row>
    <row r="17" spans="1:13" x14ac:dyDescent="0.3">
      <c r="A17" s="210">
        <v>42979</v>
      </c>
      <c r="B17" s="216">
        <v>22.3</v>
      </c>
      <c r="C17" s="216">
        <v>15.8</v>
      </c>
      <c r="E17" s="211">
        <v>2034</v>
      </c>
      <c r="F17" s="212">
        <v>3.1257331633216569E-2</v>
      </c>
      <c r="M17" s="77"/>
    </row>
    <row r="18" spans="1:13" x14ac:dyDescent="0.3">
      <c r="A18" s="210">
        <v>43009</v>
      </c>
      <c r="B18" s="216">
        <v>20.65</v>
      </c>
      <c r="C18" s="216">
        <v>16.649999999999999</v>
      </c>
      <c r="E18" s="211">
        <v>2035</v>
      </c>
      <c r="F18" s="212">
        <v>2.2063998066123254E-2</v>
      </c>
      <c r="M18" s="77"/>
    </row>
    <row r="19" spans="1:13" x14ac:dyDescent="0.3">
      <c r="A19" s="210">
        <v>43040</v>
      </c>
      <c r="B19" s="216">
        <v>21.25</v>
      </c>
      <c r="C19" s="216">
        <v>16.350000000000001</v>
      </c>
      <c r="E19" s="211">
        <v>2036</v>
      </c>
      <c r="F19" s="212">
        <v>8.07396561590123E-3</v>
      </c>
      <c r="M19" s="77"/>
    </row>
    <row r="20" spans="1:13" x14ac:dyDescent="0.3">
      <c r="A20" s="210">
        <v>43070</v>
      </c>
      <c r="B20" s="216">
        <v>23.3</v>
      </c>
      <c r="C20" s="216">
        <v>18.7</v>
      </c>
      <c r="E20" s="211">
        <v>2037</v>
      </c>
      <c r="F20" s="212">
        <v>2.5785181800733407E-2</v>
      </c>
      <c r="M20" s="77"/>
    </row>
    <row r="21" spans="1:13" x14ac:dyDescent="0.3">
      <c r="A21" s="210">
        <v>43101</v>
      </c>
      <c r="B21" s="216">
        <v>34.9</v>
      </c>
      <c r="C21" s="216">
        <v>25.35</v>
      </c>
      <c r="E21" s="211">
        <v>2038</v>
      </c>
      <c r="F21" s="212">
        <v>2.6532876326726698E-2</v>
      </c>
    </row>
    <row r="22" spans="1:13" x14ac:dyDescent="0.3">
      <c r="A22" s="210">
        <v>43132</v>
      </c>
      <c r="B22" s="216">
        <v>32.6</v>
      </c>
      <c r="C22" s="216">
        <v>22.95</v>
      </c>
      <c r="E22" s="211">
        <v>2039</v>
      </c>
      <c r="F22" s="212">
        <v>2.2847286519107401E-2</v>
      </c>
    </row>
    <row r="23" spans="1:13" x14ac:dyDescent="0.3">
      <c r="A23" s="210">
        <v>43160</v>
      </c>
      <c r="B23" s="216">
        <v>26.75</v>
      </c>
      <c r="C23" s="216">
        <v>18.55</v>
      </c>
      <c r="E23" s="211">
        <v>2040</v>
      </c>
      <c r="F23" s="212">
        <v>8.4902143385659091E-3</v>
      </c>
    </row>
    <row r="24" spans="1:13" x14ac:dyDescent="0.3">
      <c r="A24" s="210">
        <v>43191</v>
      </c>
      <c r="B24" s="216">
        <v>24.3</v>
      </c>
      <c r="C24" s="216">
        <v>17.8</v>
      </c>
    </row>
    <row r="25" spans="1:13" x14ac:dyDescent="0.3">
      <c r="A25" s="210">
        <v>43221</v>
      </c>
      <c r="B25" s="216">
        <v>25.4</v>
      </c>
      <c r="C25" s="216">
        <v>14.35</v>
      </c>
      <c r="F25" s="77"/>
    </row>
    <row r="26" spans="1:13" x14ac:dyDescent="0.3">
      <c r="A26" s="210">
        <v>43252</v>
      </c>
      <c r="B26" s="216">
        <v>25.35</v>
      </c>
      <c r="C26" s="216">
        <v>16.2</v>
      </c>
      <c r="F26" s="77"/>
    </row>
    <row r="27" spans="1:13" x14ac:dyDescent="0.3">
      <c r="A27" s="210">
        <v>43282</v>
      </c>
      <c r="B27" s="216">
        <v>32</v>
      </c>
      <c r="C27" s="216">
        <v>16.649999999999999</v>
      </c>
      <c r="F27" s="77"/>
    </row>
    <row r="28" spans="1:13" x14ac:dyDescent="0.3">
      <c r="A28" s="210">
        <v>43313</v>
      </c>
      <c r="B28" s="216">
        <v>29</v>
      </c>
      <c r="C28" s="216">
        <v>16.25</v>
      </c>
      <c r="F28" s="77"/>
    </row>
    <row r="29" spans="1:13" x14ac:dyDescent="0.3">
      <c r="A29" s="210">
        <v>43344</v>
      </c>
      <c r="B29" s="216">
        <v>24.65</v>
      </c>
      <c r="C29" s="216">
        <v>15.55</v>
      </c>
      <c r="F29" s="77"/>
    </row>
    <row r="30" spans="1:13" x14ac:dyDescent="0.3">
      <c r="A30" s="210">
        <v>43374</v>
      </c>
      <c r="B30" s="216">
        <v>23.95</v>
      </c>
      <c r="C30" s="216">
        <v>15.85</v>
      </c>
      <c r="F30" s="77"/>
    </row>
    <row r="31" spans="1:13" x14ac:dyDescent="0.3">
      <c r="A31" s="210">
        <v>43405</v>
      </c>
      <c r="B31" s="216">
        <v>24.3</v>
      </c>
      <c r="C31" s="216">
        <v>16.2</v>
      </c>
      <c r="F31" s="77"/>
    </row>
    <row r="32" spans="1:13" x14ac:dyDescent="0.3">
      <c r="A32" s="210">
        <v>43435</v>
      </c>
      <c r="B32" s="216">
        <v>26.3</v>
      </c>
      <c r="C32" s="216">
        <v>17.600000000000001</v>
      </c>
      <c r="F32" s="77"/>
    </row>
    <row r="33" spans="1:6" x14ac:dyDescent="0.3">
      <c r="A33" s="210">
        <v>43466</v>
      </c>
      <c r="B33" s="213">
        <f>B21*(1+$F$2)</f>
        <v>38.166580458634385</v>
      </c>
      <c r="C33" s="213">
        <f>C21*(1+$F$2)</f>
        <v>27.722716751472259</v>
      </c>
      <c r="F33" s="77"/>
    </row>
    <row r="34" spans="1:6" x14ac:dyDescent="0.3">
      <c r="A34" s="210">
        <v>43497</v>
      </c>
      <c r="B34" s="213">
        <f t="shared" ref="B34:C44" si="0">B22*(1+$F$2)</f>
        <v>35.651304382563929</v>
      </c>
      <c r="C34" s="213">
        <f t="shared" si="0"/>
        <v>25.098080846007427</v>
      </c>
      <c r="F34" s="77"/>
    </row>
    <row r="35" spans="1:6" x14ac:dyDescent="0.3">
      <c r="A35" s="210">
        <v>43525</v>
      </c>
      <c r="B35" s="213">
        <f t="shared" si="0"/>
        <v>29.253754362993408</v>
      </c>
      <c r="C35" s="213">
        <f t="shared" si="0"/>
        <v>20.286248352655242</v>
      </c>
      <c r="F35" s="77"/>
    </row>
    <row r="36" spans="1:6" x14ac:dyDescent="0.3">
      <c r="A36" s="210">
        <v>43556</v>
      </c>
      <c r="B36" s="213">
        <f t="shared" si="0"/>
        <v>26.574438542831395</v>
      </c>
      <c r="C36" s="213">
        <f t="shared" si="0"/>
        <v>19.466049632197482</v>
      </c>
      <c r="F36" s="77"/>
    </row>
    <row r="37" spans="1:6" x14ac:dyDescent="0.3">
      <c r="A37" s="210">
        <v>43586</v>
      </c>
      <c r="B37" s="213">
        <f t="shared" si="0"/>
        <v>27.777396666169441</v>
      </c>
      <c r="C37" s="213">
        <f t="shared" si="0"/>
        <v>15.69313551809179</v>
      </c>
      <c r="F37" s="77"/>
    </row>
    <row r="38" spans="1:6" x14ac:dyDescent="0.3">
      <c r="A38" s="210">
        <v>43617</v>
      </c>
      <c r="B38" s="213">
        <f t="shared" si="0"/>
        <v>27.722716751472259</v>
      </c>
      <c r="C38" s="213">
        <f t="shared" si="0"/>
        <v>17.716292361887596</v>
      </c>
      <c r="F38" s="77"/>
    </row>
    <row r="39" spans="1:6" x14ac:dyDescent="0.3">
      <c r="A39" s="210">
        <v>43647</v>
      </c>
      <c r="B39" s="213">
        <f t="shared" si="0"/>
        <v>34.995145406197722</v>
      </c>
      <c r="C39" s="213">
        <f t="shared" si="0"/>
        <v>18.20841159416225</v>
      </c>
      <c r="F39" s="77"/>
    </row>
    <row r="40" spans="1:6" x14ac:dyDescent="0.3">
      <c r="A40" s="210">
        <v>43678</v>
      </c>
      <c r="B40" s="213">
        <f t="shared" si="0"/>
        <v>31.714350524366687</v>
      </c>
      <c r="C40" s="213">
        <f t="shared" si="0"/>
        <v>17.770972276584782</v>
      </c>
      <c r="F40" s="77"/>
    </row>
    <row r="41" spans="1:6" x14ac:dyDescent="0.3">
      <c r="A41" s="210">
        <v>43709</v>
      </c>
      <c r="B41" s="213">
        <f t="shared" si="0"/>
        <v>26.95719794571168</v>
      </c>
      <c r="C41" s="213">
        <f t="shared" si="0"/>
        <v>17.005453470824207</v>
      </c>
      <c r="F41" s="77"/>
    </row>
    <row r="42" spans="1:6" x14ac:dyDescent="0.3">
      <c r="A42" s="210">
        <v>43739</v>
      </c>
      <c r="B42" s="213">
        <f t="shared" si="0"/>
        <v>26.191679139951106</v>
      </c>
      <c r="C42" s="213">
        <f t="shared" si="0"/>
        <v>17.333532959007307</v>
      </c>
      <c r="F42" s="77"/>
    </row>
    <row r="43" spans="1:6" x14ac:dyDescent="0.3">
      <c r="A43" s="210">
        <v>43770</v>
      </c>
      <c r="B43" s="213">
        <f t="shared" si="0"/>
        <v>26.574438542831395</v>
      </c>
      <c r="C43" s="213">
        <f t="shared" si="0"/>
        <v>17.716292361887596</v>
      </c>
      <c r="F43" s="77"/>
    </row>
    <row r="44" spans="1:6" x14ac:dyDescent="0.3">
      <c r="A44" s="210">
        <v>43800</v>
      </c>
      <c r="B44" s="213">
        <f t="shared" si="0"/>
        <v>28.761635130718755</v>
      </c>
      <c r="C44" s="213">
        <f t="shared" si="0"/>
        <v>19.24732997340875</v>
      </c>
      <c r="F44" s="77"/>
    </row>
    <row r="45" spans="1:6" x14ac:dyDescent="0.3">
      <c r="A45" s="210">
        <v>43831</v>
      </c>
      <c r="B45" s="213">
        <f>B33*(1+$F$3)</f>
        <v>41.594562157967459</v>
      </c>
      <c r="C45" s="213">
        <f>C33*(1+$F$3)</f>
        <v>30.212669074626799</v>
      </c>
      <c r="F45" s="77"/>
    </row>
    <row r="46" spans="1:6" x14ac:dyDescent="0.3">
      <c r="A46" s="210">
        <v>43862</v>
      </c>
      <c r="B46" s="213">
        <f t="shared" ref="B46:C56" si="1">B34*(1+$F$3)</f>
        <v>38.853373247843535</v>
      </c>
      <c r="C46" s="213">
        <f t="shared" si="1"/>
        <v>27.352298037975736</v>
      </c>
      <c r="F46" s="77"/>
    </row>
    <row r="47" spans="1:6" x14ac:dyDescent="0.3">
      <c r="A47" s="210">
        <v>43891</v>
      </c>
      <c r="B47" s="213">
        <f t="shared" si="1"/>
        <v>31.881218846006579</v>
      </c>
      <c r="C47" s="213">
        <f t="shared" si="1"/>
        <v>22.108284470782134</v>
      </c>
      <c r="F47" s="77"/>
    </row>
    <row r="48" spans="1:6" x14ac:dyDescent="0.3">
      <c r="A48" s="210">
        <v>43922</v>
      </c>
      <c r="B48" s="213">
        <f t="shared" si="1"/>
        <v>28.961256746091959</v>
      </c>
      <c r="C48" s="213">
        <f t="shared" si="1"/>
        <v>21.214418521828676</v>
      </c>
    </row>
    <row r="49" spans="1:3" x14ac:dyDescent="0.3">
      <c r="A49" s="210">
        <v>43952</v>
      </c>
      <c r="B49" s="213">
        <f t="shared" si="1"/>
        <v>30.27226013789036</v>
      </c>
      <c r="C49" s="213">
        <f t="shared" si="1"/>
        <v>17.10263515664278</v>
      </c>
    </row>
    <row r="50" spans="1:3" x14ac:dyDescent="0.3">
      <c r="A50" s="210">
        <v>43983</v>
      </c>
      <c r="B50" s="213">
        <f t="shared" si="1"/>
        <v>30.212669074626799</v>
      </c>
      <c r="C50" s="213">
        <f t="shared" si="1"/>
        <v>19.307504497394639</v>
      </c>
    </row>
    <row r="51" spans="1:3" x14ac:dyDescent="0.3">
      <c r="A51" s="210">
        <v>44013</v>
      </c>
      <c r="B51" s="213">
        <f t="shared" si="1"/>
        <v>38.13828048868077</v>
      </c>
      <c r="C51" s="213">
        <f t="shared" si="1"/>
        <v>19.843824066766711</v>
      </c>
    </row>
    <row r="52" spans="1:3" x14ac:dyDescent="0.3">
      <c r="A52" s="210">
        <v>44044</v>
      </c>
      <c r="B52" s="213">
        <f t="shared" si="1"/>
        <v>34.562816692866946</v>
      </c>
      <c r="C52" s="213">
        <f t="shared" si="1"/>
        <v>19.367095560658203</v>
      </c>
    </row>
    <row r="53" spans="1:3" x14ac:dyDescent="0.3">
      <c r="A53" s="210">
        <v>44075</v>
      </c>
      <c r="B53" s="213">
        <f t="shared" si="1"/>
        <v>29.378394188936902</v>
      </c>
      <c r="C53" s="213">
        <f t="shared" si="1"/>
        <v>18.532820674968313</v>
      </c>
    </row>
    <row r="54" spans="1:3" x14ac:dyDescent="0.3">
      <c r="A54" s="210">
        <v>44105</v>
      </c>
      <c r="B54" s="213">
        <f t="shared" si="1"/>
        <v>28.544119303247012</v>
      </c>
      <c r="C54" s="213">
        <f t="shared" si="1"/>
        <v>18.890367054549692</v>
      </c>
    </row>
    <row r="55" spans="1:3" x14ac:dyDescent="0.3">
      <c r="A55" s="210">
        <v>44136</v>
      </c>
      <c r="B55" s="213">
        <f t="shared" si="1"/>
        <v>28.961256746091959</v>
      </c>
      <c r="C55" s="213">
        <f t="shared" si="1"/>
        <v>19.307504497394639</v>
      </c>
    </row>
    <row r="56" spans="1:3" x14ac:dyDescent="0.3">
      <c r="A56" s="210">
        <v>44166</v>
      </c>
      <c r="B56" s="213">
        <f t="shared" si="1"/>
        <v>31.344899276634511</v>
      </c>
      <c r="C56" s="213">
        <f t="shared" si="1"/>
        <v>20.976054268774426</v>
      </c>
    </row>
    <row r="57" spans="1:3" x14ac:dyDescent="0.3">
      <c r="A57" s="210">
        <v>44197</v>
      </c>
      <c r="B57" s="213">
        <f>B45*(1+$F$4)</f>
        <v>43.651426820493924</v>
      </c>
      <c r="C57" s="213">
        <f>C45*(1+$F$4)</f>
        <v>31.706695412593731</v>
      </c>
    </row>
    <row r="58" spans="1:3" x14ac:dyDescent="0.3">
      <c r="A58" s="210">
        <v>44228</v>
      </c>
      <c r="B58" s="213">
        <f t="shared" ref="B58:C68" si="2">B46*(1+$F$4)</f>
        <v>40.774685224873984</v>
      </c>
      <c r="C58" s="213">
        <f t="shared" si="2"/>
        <v>28.704878095425087</v>
      </c>
    </row>
    <row r="59" spans="1:3" x14ac:dyDescent="0.3">
      <c r="A59" s="210">
        <v>44256</v>
      </c>
      <c r="B59" s="213">
        <f t="shared" si="2"/>
        <v>33.457755514275433</v>
      </c>
      <c r="C59" s="213">
        <f t="shared" si="2"/>
        <v>23.201546347282591</v>
      </c>
    </row>
    <row r="60" spans="1:3" x14ac:dyDescent="0.3">
      <c r="A60" s="210">
        <v>44287</v>
      </c>
      <c r="B60" s="213">
        <f t="shared" si="2"/>
        <v>30.393400336332448</v>
      </c>
      <c r="C60" s="213">
        <f t="shared" si="2"/>
        <v>22.263478435667391</v>
      </c>
    </row>
    <row r="61" spans="1:3" x14ac:dyDescent="0.3">
      <c r="A61" s="210">
        <v>44317</v>
      </c>
      <c r="B61" s="213">
        <f t="shared" si="2"/>
        <v>31.769233273368073</v>
      </c>
      <c r="C61" s="213">
        <f t="shared" si="2"/>
        <v>17.948366042237474</v>
      </c>
    </row>
    <row r="62" spans="1:3" x14ac:dyDescent="0.3">
      <c r="A62" s="210">
        <v>44348</v>
      </c>
      <c r="B62" s="213">
        <f t="shared" si="2"/>
        <v>31.706695412593731</v>
      </c>
      <c r="C62" s="213">
        <f t="shared" si="2"/>
        <v>20.262266890888299</v>
      </c>
    </row>
    <row r="63" spans="1:3" x14ac:dyDescent="0.3">
      <c r="A63" s="210">
        <v>44378</v>
      </c>
      <c r="B63" s="213">
        <f t="shared" si="2"/>
        <v>40.02423089558183</v>
      </c>
      <c r="C63" s="213">
        <f t="shared" si="2"/>
        <v>20.825107637857418</v>
      </c>
    </row>
    <row r="64" spans="1:3" x14ac:dyDescent="0.3">
      <c r="A64" s="210">
        <v>44409</v>
      </c>
      <c r="B64" s="213">
        <f t="shared" si="2"/>
        <v>36.271959249121032</v>
      </c>
      <c r="C64" s="213">
        <f t="shared" si="2"/>
        <v>20.324804751662647</v>
      </c>
    </row>
    <row r="65" spans="1:3" x14ac:dyDescent="0.3">
      <c r="A65" s="210">
        <v>44440</v>
      </c>
      <c r="B65" s="213">
        <f t="shared" si="2"/>
        <v>30.831165361752873</v>
      </c>
      <c r="C65" s="213">
        <f t="shared" si="2"/>
        <v>19.449274700821796</v>
      </c>
    </row>
    <row r="66" spans="1:3" x14ac:dyDescent="0.3">
      <c r="A66" s="210">
        <v>44470</v>
      </c>
      <c r="B66" s="213">
        <f t="shared" si="2"/>
        <v>29.955635310912022</v>
      </c>
      <c r="C66" s="213">
        <f t="shared" si="2"/>
        <v>19.824501865467873</v>
      </c>
    </row>
    <row r="67" spans="1:3" x14ac:dyDescent="0.3">
      <c r="A67" s="210">
        <v>44501</v>
      </c>
      <c r="B67" s="213">
        <f t="shared" si="2"/>
        <v>30.393400336332448</v>
      </c>
      <c r="C67" s="213">
        <f t="shared" si="2"/>
        <v>20.262266890888299</v>
      </c>
    </row>
    <row r="68" spans="1:3" x14ac:dyDescent="0.3">
      <c r="A68" s="210">
        <v>44531</v>
      </c>
      <c r="B68" s="213">
        <f t="shared" si="2"/>
        <v>32.894914767306318</v>
      </c>
      <c r="C68" s="213">
        <f t="shared" si="2"/>
        <v>22.013326992570008</v>
      </c>
    </row>
    <row r="69" spans="1:3" x14ac:dyDescent="0.3">
      <c r="A69" s="210">
        <v>44562</v>
      </c>
      <c r="B69" s="213">
        <f>B57*(1+$F$5)</f>
        <v>45.202121648309486</v>
      </c>
      <c r="C69" s="213">
        <f>C57*(1+$F$5)</f>
        <v>32.833059707296435</v>
      </c>
    </row>
    <row r="70" spans="1:3" x14ac:dyDescent="0.3">
      <c r="A70" s="210">
        <v>44593</v>
      </c>
      <c r="B70" s="213">
        <f t="shared" ref="B70:C80" si="3">B58*(1+$F$5)</f>
        <v>42.223185264610009</v>
      </c>
      <c r="C70" s="213">
        <f t="shared" si="3"/>
        <v>29.724604350392624</v>
      </c>
    </row>
    <row r="71" spans="1:3" x14ac:dyDescent="0.3">
      <c r="A71" s="210">
        <v>44621</v>
      </c>
      <c r="B71" s="213">
        <f t="shared" si="3"/>
        <v>34.646325332156984</v>
      </c>
      <c r="C71" s="213">
        <f t="shared" si="3"/>
        <v>24.025769529402321</v>
      </c>
    </row>
    <row r="72" spans="1:3" x14ac:dyDescent="0.3">
      <c r="A72" s="210">
        <v>44652</v>
      </c>
      <c r="B72" s="213">
        <f t="shared" si="3"/>
        <v>31.473110488651017</v>
      </c>
      <c r="C72" s="213">
        <f t="shared" si="3"/>
        <v>23.054377230369884</v>
      </c>
    </row>
    <row r="73" spans="1:3" x14ac:dyDescent="0.3">
      <c r="A73" s="210">
        <v>44682</v>
      </c>
      <c r="B73" s="213">
        <f t="shared" si="3"/>
        <v>32.897819193898592</v>
      </c>
      <c r="C73" s="213">
        <f t="shared" si="3"/>
        <v>18.585972654820662</v>
      </c>
    </row>
    <row r="74" spans="1:3" x14ac:dyDescent="0.3">
      <c r="A74" s="210">
        <v>44713</v>
      </c>
      <c r="B74" s="213">
        <f t="shared" si="3"/>
        <v>32.833059707296435</v>
      </c>
      <c r="C74" s="213">
        <f t="shared" si="3"/>
        <v>20.982073659100678</v>
      </c>
    </row>
    <row r="75" spans="1:3" x14ac:dyDescent="0.3">
      <c r="A75" s="210">
        <v>44743</v>
      </c>
      <c r="B75" s="213">
        <f t="shared" si="3"/>
        <v>41.446071425384062</v>
      </c>
      <c r="C75" s="213">
        <f t="shared" si="3"/>
        <v>21.564909038520142</v>
      </c>
    </row>
    <row r="76" spans="1:3" x14ac:dyDescent="0.3">
      <c r="A76" s="210">
        <v>44774</v>
      </c>
      <c r="B76" s="213">
        <f t="shared" si="3"/>
        <v>37.560502229254304</v>
      </c>
      <c r="C76" s="213">
        <f t="shared" si="3"/>
        <v>21.046833145702845</v>
      </c>
    </row>
    <row r="77" spans="1:3" x14ac:dyDescent="0.3">
      <c r="A77" s="210">
        <v>44805</v>
      </c>
      <c r="B77" s="213">
        <f t="shared" si="3"/>
        <v>31.926426894866154</v>
      </c>
      <c r="C77" s="213">
        <f t="shared" si="3"/>
        <v>20.140200333272567</v>
      </c>
    </row>
    <row r="78" spans="1:3" x14ac:dyDescent="0.3">
      <c r="A78" s="210">
        <v>44835</v>
      </c>
      <c r="B78" s="213">
        <f t="shared" si="3"/>
        <v>31.01979408243588</v>
      </c>
      <c r="C78" s="213">
        <f t="shared" si="3"/>
        <v>20.528757252885541</v>
      </c>
    </row>
    <row r="79" spans="1:3" x14ac:dyDescent="0.3">
      <c r="A79" s="210">
        <v>44866</v>
      </c>
      <c r="B79" s="213">
        <f t="shared" si="3"/>
        <v>31.473110488651017</v>
      </c>
      <c r="C79" s="213">
        <f t="shared" si="3"/>
        <v>20.982073659100678</v>
      </c>
    </row>
    <row r="80" spans="1:3" x14ac:dyDescent="0.3">
      <c r="A80" s="210">
        <v>44896</v>
      </c>
      <c r="B80" s="213">
        <f t="shared" si="3"/>
        <v>34.063489952737527</v>
      </c>
      <c r="C80" s="213">
        <f t="shared" si="3"/>
        <v>22.795339283961237</v>
      </c>
    </row>
    <row r="81" spans="1:3" x14ac:dyDescent="0.3">
      <c r="A81" s="210">
        <v>44927</v>
      </c>
      <c r="B81" s="213">
        <f>B69*(1+$F$6)</f>
        <v>48.004973886849683</v>
      </c>
      <c r="C81" s="213">
        <f>C69*(1+$F$6)</f>
        <v>34.868942350476779</v>
      </c>
    </row>
    <row r="82" spans="1:3" x14ac:dyDescent="0.3">
      <c r="A82" s="210">
        <v>44958</v>
      </c>
      <c r="B82" s="213">
        <f t="shared" ref="B82:C92" si="4">B70*(1+$F$6)</f>
        <v>44.841322312644692</v>
      </c>
      <c r="C82" s="213">
        <f t="shared" si="4"/>
        <v>31.567740707828086</v>
      </c>
    </row>
    <row r="83" spans="1:3" x14ac:dyDescent="0.3">
      <c r="A83" s="210">
        <v>44986</v>
      </c>
      <c r="B83" s="213">
        <f t="shared" si="4"/>
        <v>36.794643308688514</v>
      </c>
      <c r="C83" s="213">
        <f t="shared" si="4"/>
        <v>25.515537696305493</v>
      </c>
    </row>
    <row r="84" spans="1:3" x14ac:dyDescent="0.3">
      <c r="A84" s="210">
        <v>45017</v>
      </c>
      <c r="B84" s="213">
        <f t="shared" si="4"/>
        <v>33.424666631817978</v>
      </c>
      <c r="C84" s="213">
        <f t="shared" si="4"/>
        <v>24.483912182977779</v>
      </c>
    </row>
    <row r="85" spans="1:3" x14ac:dyDescent="0.3">
      <c r="A85" s="210">
        <v>45047</v>
      </c>
      <c r="B85" s="213">
        <f t="shared" si="4"/>
        <v>34.937717384698622</v>
      </c>
      <c r="C85" s="213">
        <f t="shared" si="4"/>
        <v>19.738434821670285</v>
      </c>
    </row>
    <row r="86" spans="1:3" x14ac:dyDescent="0.3">
      <c r="A86" s="210">
        <v>45078</v>
      </c>
      <c r="B86" s="213">
        <f t="shared" si="4"/>
        <v>34.868942350476779</v>
      </c>
      <c r="C86" s="213">
        <f t="shared" si="4"/>
        <v>22.283111087878648</v>
      </c>
    </row>
    <row r="87" spans="1:3" x14ac:dyDescent="0.3">
      <c r="A87" s="210">
        <v>45108</v>
      </c>
      <c r="B87" s="213">
        <f t="shared" si="4"/>
        <v>44.016021901982526</v>
      </c>
      <c r="C87" s="213">
        <f t="shared" si="4"/>
        <v>22.90208639587528</v>
      </c>
    </row>
    <row r="88" spans="1:3" x14ac:dyDescent="0.3">
      <c r="A88" s="210">
        <v>45139</v>
      </c>
      <c r="B88" s="213">
        <f t="shared" si="4"/>
        <v>39.889519848671661</v>
      </c>
      <c r="C88" s="213">
        <f t="shared" si="4"/>
        <v>22.351886122100503</v>
      </c>
    </row>
    <row r="89" spans="1:3" x14ac:dyDescent="0.3">
      <c r="A89" s="210">
        <v>45170</v>
      </c>
      <c r="B89" s="213">
        <f t="shared" si="4"/>
        <v>33.906091871370904</v>
      </c>
      <c r="C89" s="213">
        <f t="shared" si="4"/>
        <v>21.389035642994632</v>
      </c>
    </row>
    <row r="90" spans="1:3" x14ac:dyDescent="0.3">
      <c r="A90" s="210">
        <v>45200</v>
      </c>
      <c r="B90" s="213">
        <f t="shared" si="4"/>
        <v>32.943241392265044</v>
      </c>
      <c r="C90" s="213">
        <f t="shared" si="4"/>
        <v>21.801685848325718</v>
      </c>
    </row>
    <row r="91" spans="1:3" x14ac:dyDescent="0.3">
      <c r="A91" s="210">
        <v>45231</v>
      </c>
      <c r="B91" s="213">
        <f t="shared" si="4"/>
        <v>33.424666631817978</v>
      </c>
      <c r="C91" s="213">
        <f t="shared" si="4"/>
        <v>22.283111087878648</v>
      </c>
    </row>
    <row r="92" spans="1:3" x14ac:dyDescent="0.3">
      <c r="A92" s="210">
        <v>45261</v>
      </c>
      <c r="B92" s="213">
        <f t="shared" si="4"/>
        <v>36.175668000691893</v>
      </c>
      <c r="C92" s="213">
        <f t="shared" si="4"/>
        <v>24.208812046090394</v>
      </c>
    </row>
    <row r="93" spans="1:3" x14ac:dyDescent="0.3">
      <c r="A93" s="210">
        <v>45292</v>
      </c>
      <c r="B93" s="213">
        <f>B81*(1+$F$7)</f>
        <v>50.212360557392195</v>
      </c>
      <c r="C93" s="213">
        <f>C81*(1+$F$7)</f>
        <v>36.472302009452505</v>
      </c>
    </row>
    <row r="94" spans="1:3" x14ac:dyDescent="0.3">
      <c r="A94" s="210">
        <v>45323</v>
      </c>
      <c r="B94" s="213">
        <f t="shared" ref="B94:C104" si="5">B82*(1+$F$7)</f>
        <v>46.903236509197299</v>
      </c>
      <c r="C94" s="213">
        <f t="shared" si="5"/>
        <v>33.019303002640427</v>
      </c>
    </row>
    <row r="95" spans="1:3" x14ac:dyDescent="0.3">
      <c r="A95" s="210">
        <v>45352</v>
      </c>
      <c r="B95" s="213">
        <f t="shared" si="5"/>
        <v>38.486551430092874</v>
      </c>
      <c r="C95" s="213">
        <f t="shared" si="5"/>
        <v>26.688804823484968</v>
      </c>
    </row>
    <row r="96" spans="1:3" x14ac:dyDescent="0.3">
      <c r="A96" s="210">
        <v>45383</v>
      </c>
      <c r="B96" s="213">
        <f t="shared" si="5"/>
        <v>34.961614943972222</v>
      </c>
      <c r="C96" s="213">
        <f t="shared" si="5"/>
        <v>25.609742633856197</v>
      </c>
    </row>
    <row r="97" spans="1:3" x14ac:dyDescent="0.3">
      <c r="A97" s="210">
        <v>45413</v>
      </c>
      <c r="B97" s="213">
        <f t="shared" si="5"/>
        <v>36.544239488761086</v>
      </c>
      <c r="C97" s="213">
        <f t="shared" si="5"/>
        <v>20.646056561563842</v>
      </c>
    </row>
    <row r="98" spans="1:3" x14ac:dyDescent="0.3">
      <c r="A98" s="210">
        <v>45444</v>
      </c>
      <c r="B98" s="213">
        <f t="shared" si="5"/>
        <v>36.472302009452505</v>
      </c>
      <c r="C98" s="213">
        <f t="shared" si="5"/>
        <v>23.307743295981478</v>
      </c>
    </row>
    <row r="99" spans="1:3" x14ac:dyDescent="0.3">
      <c r="A99" s="210">
        <v>45474</v>
      </c>
      <c r="B99" s="213">
        <f t="shared" si="5"/>
        <v>46.03998675749429</v>
      </c>
      <c r="C99" s="213">
        <f t="shared" si="5"/>
        <v>23.955180609758745</v>
      </c>
    </row>
    <row r="100" spans="1:3" x14ac:dyDescent="0.3">
      <c r="A100" s="210">
        <v>45505</v>
      </c>
      <c r="B100" s="213">
        <f t="shared" si="5"/>
        <v>41.723737998979196</v>
      </c>
      <c r="C100" s="213">
        <f t="shared" si="5"/>
        <v>23.379680775290069</v>
      </c>
    </row>
    <row r="101" spans="1:3" x14ac:dyDescent="0.3">
      <c r="A101" s="210">
        <v>45536</v>
      </c>
      <c r="B101" s="213">
        <f t="shared" si="5"/>
        <v>35.465177299132307</v>
      </c>
      <c r="C101" s="213">
        <f t="shared" si="5"/>
        <v>22.372556064969878</v>
      </c>
    </row>
    <row r="102" spans="1:3" x14ac:dyDescent="0.3">
      <c r="A102" s="210">
        <v>45566</v>
      </c>
      <c r="B102" s="213">
        <f t="shared" si="5"/>
        <v>34.45805258881213</v>
      </c>
      <c r="C102" s="213">
        <f t="shared" si="5"/>
        <v>22.804180940821389</v>
      </c>
    </row>
    <row r="103" spans="1:3" x14ac:dyDescent="0.3">
      <c r="A103" s="210">
        <v>45597</v>
      </c>
      <c r="B103" s="213">
        <f t="shared" si="5"/>
        <v>34.961614943972222</v>
      </c>
      <c r="C103" s="213">
        <f t="shared" si="5"/>
        <v>23.307743295981478</v>
      </c>
    </row>
    <row r="104" spans="1:3" x14ac:dyDescent="0.3">
      <c r="A104" s="210">
        <v>45627</v>
      </c>
      <c r="B104" s="213">
        <f t="shared" si="5"/>
        <v>37.839114116315621</v>
      </c>
      <c r="C104" s="213">
        <f t="shared" si="5"/>
        <v>25.321992716621864</v>
      </c>
    </row>
    <row r="105" spans="1:3" x14ac:dyDescent="0.3">
      <c r="A105" s="210">
        <v>45658</v>
      </c>
      <c r="B105" s="213">
        <f>B93*(1+$F$8)</f>
        <v>52.621120564174952</v>
      </c>
      <c r="C105" s="213">
        <f>C93*(1+$F$8)</f>
        <v>38.221931412660034</v>
      </c>
    </row>
    <row r="106" spans="1:3" x14ac:dyDescent="0.3">
      <c r="A106" s="210">
        <v>45689</v>
      </c>
      <c r="B106" s="213">
        <f t="shared" ref="B106:C116" si="6">B94*(1+$F$8)</f>
        <v>49.153253019831048</v>
      </c>
      <c r="C106" s="213">
        <f t="shared" si="6"/>
        <v>34.603287018562035</v>
      </c>
    </row>
    <row r="107" spans="1:3" x14ac:dyDescent="0.3">
      <c r="A107" s="210">
        <v>45717</v>
      </c>
      <c r="B107" s="213">
        <f t="shared" si="6"/>
        <v>40.332807309217188</v>
      </c>
      <c r="C107" s="213">
        <f t="shared" si="6"/>
        <v>27.969105629382394</v>
      </c>
    </row>
    <row r="108" spans="1:3" x14ac:dyDescent="0.3">
      <c r="A108" s="210">
        <v>45748</v>
      </c>
      <c r="B108" s="213">
        <f t="shared" si="6"/>
        <v>36.638774490242163</v>
      </c>
      <c r="C108" s="213">
        <f t="shared" si="6"/>
        <v>26.83827925622677</v>
      </c>
    </row>
    <row r="109" spans="1:3" x14ac:dyDescent="0.3">
      <c r="A109" s="210">
        <v>45778</v>
      </c>
      <c r="B109" s="213">
        <f t="shared" si="6"/>
        <v>38.297319837537074</v>
      </c>
      <c r="C109" s="213">
        <f t="shared" si="6"/>
        <v>21.636477939710907</v>
      </c>
    </row>
    <row r="110" spans="1:3" x14ac:dyDescent="0.3">
      <c r="A110" s="210">
        <v>45809</v>
      </c>
      <c r="B110" s="213">
        <f t="shared" si="6"/>
        <v>38.221931412660034</v>
      </c>
      <c r="C110" s="213">
        <f t="shared" si="6"/>
        <v>24.42584966016144</v>
      </c>
    </row>
    <row r="111" spans="1:3" x14ac:dyDescent="0.3">
      <c r="A111" s="210">
        <v>45839</v>
      </c>
      <c r="B111" s="213">
        <f t="shared" si="6"/>
        <v>48.248591921306556</v>
      </c>
      <c r="C111" s="213">
        <f t="shared" si="6"/>
        <v>25.104345484054814</v>
      </c>
    </row>
    <row r="112" spans="1:3" x14ac:dyDescent="0.3">
      <c r="A112" s="210">
        <v>45870</v>
      </c>
      <c r="B112" s="213">
        <f t="shared" si="6"/>
        <v>43.725286428684065</v>
      </c>
      <c r="C112" s="213">
        <f t="shared" si="6"/>
        <v>24.501238085038487</v>
      </c>
    </row>
    <row r="113" spans="1:3" x14ac:dyDescent="0.3">
      <c r="A113" s="210">
        <v>45901</v>
      </c>
      <c r="B113" s="213">
        <f t="shared" si="6"/>
        <v>37.166493464381446</v>
      </c>
      <c r="C113" s="213">
        <f t="shared" si="6"/>
        <v>23.445800136759903</v>
      </c>
    </row>
    <row r="114" spans="1:3" x14ac:dyDescent="0.3">
      <c r="A114" s="210">
        <v>45931</v>
      </c>
      <c r="B114" s="213">
        <f t="shared" si="6"/>
        <v>36.111055516102873</v>
      </c>
      <c r="C114" s="213">
        <f t="shared" si="6"/>
        <v>23.898130686022153</v>
      </c>
    </row>
    <row r="115" spans="1:3" x14ac:dyDescent="0.3">
      <c r="A115" s="210">
        <v>45962</v>
      </c>
      <c r="B115" s="213">
        <f t="shared" si="6"/>
        <v>36.638774490242163</v>
      </c>
      <c r="C115" s="213">
        <f t="shared" si="6"/>
        <v>24.42584966016144</v>
      </c>
    </row>
    <row r="116" spans="1:3" x14ac:dyDescent="0.3">
      <c r="A116" s="210">
        <v>45992</v>
      </c>
      <c r="B116" s="213">
        <f t="shared" si="6"/>
        <v>39.654311485323831</v>
      </c>
      <c r="C116" s="213">
        <f t="shared" si="6"/>
        <v>26.536725556718611</v>
      </c>
    </row>
    <row r="117" spans="1:3" x14ac:dyDescent="0.3">
      <c r="A117" s="210">
        <v>46023</v>
      </c>
      <c r="B117" s="213">
        <f>B105*(1+$F$9)</f>
        <v>53.625339742944107</v>
      </c>
      <c r="C117" s="213">
        <f>C105*(1+$F$9)</f>
        <v>38.951357091221581</v>
      </c>
    </row>
    <row r="118" spans="1:3" x14ac:dyDescent="0.3">
      <c r="A118" s="210">
        <v>46054</v>
      </c>
      <c r="B118" s="213">
        <f t="shared" ref="B118:C128" si="7">B106*(1+$F$9)</f>
        <v>50.091291565042347</v>
      </c>
      <c r="C118" s="213">
        <f t="shared" si="7"/>
        <v>35.263654644715388</v>
      </c>
    </row>
    <row r="119" spans="1:3" x14ac:dyDescent="0.3">
      <c r="A119" s="210">
        <v>46082</v>
      </c>
      <c r="B119" s="213">
        <f t="shared" si="7"/>
        <v>41.102516851683518</v>
      </c>
      <c r="C119" s="213">
        <f t="shared" si="7"/>
        <v>28.502866826120727</v>
      </c>
    </row>
    <row r="120" spans="1:3" x14ac:dyDescent="0.3">
      <c r="A120" s="210">
        <v>46113</v>
      </c>
      <c r="B120" s="213">
        <f t="shared" si="7"/>
        <v>37.337987270875125</v>
      </c>
      <c r="C120" s="213">
        <f t="shared" si="7"/>
        <v>27.350459811587541</v>
      </c>
    </row>
    <row r="121" spans="1:3" x14ac:dyDescent="0.3">
      <c r="A121" s="210">
        <v>46143</v>
      </c>
      <c r="B121" s="213">
        <f t="shared" si="7"/>
        <v>39.028184225523795</v>
      </c>
      <c r="C121" s="213">
        <f t="shared" si="7"/>
        <v>22.049387544734898</v>
      </c>
    </row>
    <row r="122" spans="1:3" x14ac:dyDescent="0.3">
      <c r="A122" s="210">
        <v>46174</v>
      </c>
      <c r="B122" s="213">
        <f t="shared" si="7"/>
        <v>38.951357091221581</v>
      </c>
      <c r="C122" s="213">
        <f t="shared" si="7"/>
        <v>24.891991513916746</v>
      </c>
    </row>
    <row r="123" spans="1:3" x14ac:dyDescent="0.3">
      <c r="A123" s="210">
        <v>46204</v>
      </c>
      <c r="B123" s="213">
        <f t="shared" si="7"/>
        <v>49.169365953415806</v>
      </c>
      <c r="C123" s="213">
        <f t="shared" si="7"/>
        <v>25.583435722636658</v>
      </c>
    </row>
    <row r="124" spans="1:3" x14ac:dyDescent="0.3">
      <c r="A124" s="210">
        <v>46235</v>
      </c>
      <c r="B124" s="213">
        <f t="shared" si="7"/>
        <v>44.559737895283071</v>
      </c>
      <c r="C124" s="213">
        <f t="shared" si="7"/>
        <v>24.968818648218967</v>
      </c>
    </row>
    <row r="125" spans="1:3" x14ac:dyDescent="0.3">
      <c r="A125" s="210">
        <v>46266</v>
      </c>
      <c r="B125" s="213">
        <f t="shared" si="7"/>
        <v>37.875777210990606</v>
      </c>
      <c r="C125" s="213">
        <f t="shared" si="7"/>
        <v>23.893238767987992</v>
      </c>
    </row>
    <row r="126" spans="1:3" x14ac:dyDescent="0.3">
      <c r="A126" s="210">
        <v>46296</v>
      </c>
      <c r="B126" s="213">
        <f t="shared" si="7"/>
        <v>36.800197330759637</v>
      </c>
      <c r="C126" s="213">
        <f t="shared" si="7"/>
        <v>24.354201573801266</v>
      </c>
    </row>
    <row r="127" spans="1:3" x14ac:dyDescent="0.3">
      <c r="A127" s="210">
        <v>46327</v>
      </c>
      <c r="B127" s="213">
        <f t="shared" si="7"/>
        <v>37.337987270875125</v>
      </c>
      <c r="C127" s="213">
        <f t="shared" si="7"/>
        <v>24.891991513916746</v>
      </c>
    </row>
    <row r="128" spans="1:3" x14ac:dyDescent="0.3">
      <c r="A128" s="210">
        <v>46357</v>
      </c>
      <c r="B128" s="213">
        <f t="shared" si="7"/>
        <v>40.411072642963624</v>
      </c>
      <c r="C128" s="213">
        <f t="shared" si="7"/>
        <v>27.043151274378701</v>
      </c>
    </row>
    <row r="129" spans="1:3" x14ac:dyDescent="0.3">
      <c r="A129" s="210">
        <v>46388</v>
      </c>
      <c r="B129" s="213">
        <f>B117*(1+$F$10)</f>
        <v>53.626889681342654</v>
      </c>
      <c r="C129" s="213">
        <f>C117*(1+$F$10)</f>
        <v>38.952482906075538</v>
      </c>
    </row>
    <row r="130" spans="1:3" x14ac:dyDescent="0.3">
      <c r="A130" s="210">
        <v>46419</v>
      </c>
      <c r="B130" s="213">
        <f t="shared" ref="B130:C140" si="8">B118*(1+$F$10)</f>
        <v>50.092739358503451</v>
      </c>
      <c r="C130" s="213">
        <f t="shared" si="8"/>
        <v>35.264673873547672</v>
      </c>
    </row>
    <row r="131" spans="1:3" x14ac:dyDescent="0.3">
      <c r="A131" s="210">
        <v>46447</v>
      </c>
      <c r="B131" s="213">
        <f t="shared" si="8"/>
        <v>41.103704841716784</v>
      </c>
      <c r="C131" s="213">
        <f t="shared" si="8"/>
        <v>28.5036906472466</v>
      </c>
    </row>
    <row r="132" spans="1:3" x14ac:dyDescent="0.3">
      <c r="A132" s="210">
        <v>46478</v>
      </c>
      <c r="B132" s="213">
        <f t="shared" si="8"/>
        <v>37.339066454344596</v>
      </c>
      <c r="C132" s="213">
        <f t="shared" si="8"/>
        <v>27.351250324581642</v>
      </c>
    </row>
    <row r="133" spans="1:3" x14ac:dyDescent="0.3">
      <c r="A133" s="210">
        <v>46508</v>
      </c>
      <c r="B133" s="213">
        <f t="shared" si="8"/>
        <v>39.029312260919873</v>
      </c>
      <c r="C133" s="213">
        <f t="shared" si="8"/>
        <v>22.050024840322838</v>
      </c>
    </row>
    <row r="134" spans="1:3" x14ac:dyDescent="0.3">
      <c r="A134" s="210">
        <v>46539</v>
      </c>
      <c r="B134" s="213">
        <f t="shared" si="8"/>
        <v>38.952482906075538</v>
      </c>
      <c r="C134" s="213">
        <f t="shared" si="8"/>
        <v>24.892710969563062</v>
      </c>
    </row>
    <row r="135" spans="1:3" x14ac:dyDescent="0.3">
      <c r="A135" s="210">
        <v>46569</v>
      </c>
      <c r="B135" s="213">
        <f t="shared" si="8"/>
        <v>49.170787100371491</v>
      </c>
      <c r="C135" s="213">
        <f t="shared" si="8"/>
        <v>25.584175163162037</v>
      </c>
    </row>
    <row r="136" spans="1:3" x14ac:dyDescent="0.3">
      <c r="A136" s="210">
        <v>46600</v>
      </c>
      <c r="B136" s="213">
        <f t="shared" si="8"/>
        <v>44.561025809711658</v>
      </c>
      <c r="C136" s="213">
        <f t="shared" si="8"/>
        <v>24.969540324407401</v>
      </c>
    </row>
    <row r="137" spans="1:3" x14ac:dyDescent="0.3">
      <c r="A137" s="210">
        <v>46631</v>
      </c>
      <c r="B137" s="213">
        <f t="shared" si="8"/>
        <v>37.876871938254908</v>
      </c>
      <c r="C137" s="213">
        <f t="shared" si="8"/>
        <v>23.893929356586771</v>
      </c>
    </row>
    <row r="138" spans="1:3" x14ac:dyDescent="0.3">
      <c r="A138" s="210">
        <v>46661</v>
      </c>
      <c r="B138" s="213">
        <f t="shared" si="8"/>
        <v>36.801260970434285</v>
      </c>
      <c r="C138" s="213">
        <f t="shared" si="8"/>
        <v>24.354905485652754</v>
      </c>
    </row>
    <row r="139" spans="1:3" x14ac:dyDescent="0.3">
      <c r="A139" s="210">
        <v>46692</v>
      </c>
      <c r="B139" s="213">
        <f t="shared" si="8"/>
        <v>37.339066454344596</v>
      </c>
      <c r="C139" s="213">
        <f t="shared" si="8"/>
        <v>24.892710969563062</v>
      </c>
    </row>
    <row r="140" spans="1:3" x14ac:dyDescent="0.3">
      <c r="A140" s="210">
        <v>46722</v>
      </c>
      <c r="B140" s="213">
        <f t="shared" si="8"/>
        <v>40.41224064811783</v>
      </c>
      <c r="C140" s="213">
        <f t="shared" si="8"/>
        <v>27.043932905204329</v>
      </c>
    </row>
    <row r="141" spans="1:3" x14ac:dyDescent="0.3">
      <c r="A141" s="210">
        <v>46753</v>
      </c>
      <c r="B141" s="213">
        <f>B129*(1+$F$11)</f>
        <v>54.193151146883459</v>
      </c>
      <c r="C141" s="213">
        <f>C129*(1+$F$11)</f>
        <v>39.363793168295004</v>
      </c>
    </row>
    <row r="142" spans="1:3" x14ac:dyDescent="0.3">
      <c r="A142" s="210">
        <v>46784</v>
      </c>
      <c r="B142" s="213">
        <f t="shared" ref="B142:C152" si="9">B130*(1+$F$11)</f>
        <v>50.621682733191996</v>
      </c>
      <c r="C142" s="213">
        <f t="shared" si="9"/>
        <v>35.637043519225649</v>
      </c>
    </row>
    <row r="143" spans="1:3" x14ac:dyDescent="0.3">
      <c r="A143" s="210">
        <v>46813</v>
      </c>
      <c r="B143" s="213">
        <f t="shared" si="9"/>
        <v>41.537730463585447</v>
      </c>
      <c r="C143" s="213">
        <f t="shared" si="9"/>
        <v>28.804669162598515</v>
      </c>
    </row>
    <row r="144" spans="1:3" x14ac:dyDescent="0.3">
      <c r="A144" s="210">
        <v>46844</v>
      </c>
      <c r="B144" s="213">
        <f t="shared" si="9"/>
        <v>37.733340196827157</v>
      </c>
      <c r="C144" s="213">
        <f t="shared" si="9"/>
        <v>27.640059897264344</v>
      </c>
    </row>
    <row r="145" spans="1:3" x14ac:dyDescent="0.3">
      <c r="A145" s="210">
        <v>46874</v>
      </c>
      <c r="B145" s="213">
        <f t="shared" si="9"/>
        <v>39.441433785983953</v>
      </c>
      <c r="C145" s="213">
        <f t="shared" si="9"/>
        <v>22.28285727672715</v>
      </c>
    </row>
    <row r="146" spans="1:3" x14ac:dyDescent="0.3">
      <c r="A146" s="210">
        <v>46905</v>
      </c>
      <c r="B146" s="213">
        <f t="shared" si="9"/>
        <v>39.363793168295004</v>
      </c>
      <c r="C146" s="213">
        <f t="shared" si="9"/>
        <v>25.155560131218106</v>
      </c>
    </row>
    <row r="147" spans="1:3" x14ac:dyDescent="0.3">
      <c r="A147" s="210">
        <v>46935</v>
      </c>
      <c r="B147" s="213">
        <f t="shared" si="9"/>
        <v>49.689995320924659</v>
      </c>
      <c r="C147" s="213">
        <f t="shared" si="9"/>
        <v>25.854325690418609</v>
      </c>
    </row>
    <row r="148" spans="1:3" x14ac:dyDescent="0.3">
      <c r="A148" s="210">
        <v>46966</v>
      </c>
      <c r="B148" s="213">
        <f t="shared" si="9"/>
        <v>45.031558259587968</v>
      </c>
      <c r="C148" s="213">
        <f t="shared" si="9"/>
        <v>25.233200748907059</v>
      </c>
    </row>
    <row r="149" spans="1:3" x14ac:dyDescent="0.3">
      <c r="A149" s="210">
        <v>46997</v>
      </c>
      <c r="B149" s="213">
        <f t="shared" si="9"/>
        <v>38.276824520649775</v>
      </c>
      <c r="C149" s="213">
        <f t="shared" si="9"/>
        <v>24.146232101261827</v>
      </c>
    </row>
    <row r="150" spans="1:3" x14ac:dyDescent="0.3">
      <c r="A150" s="210">
        <v>47027</v>
      </c>
      <c r="B150" s="213">
        <f t="shared" si="9"/>
        <v>37.189855873004547</v>
      </c>
      <c r="C150" s="213">
        <f t="shared" si="9"/>
        <v>24.612075807395495</v>
      </c>
    </row>
    <row r="151" spans="1:3" x14ac:dyDescent="0.3">
      <c r="A151" s="210">
        <v>47058</v>
      </c>
      <c r="B151" s="213">
        <f t="shared" si="9"/>
        <v>37.733340196827157</v>
      </c>
      <c r="C151" s="213">
        <f t="shared" si="9"/>
        <v>25.155560131218106</v>
      </c>
    </row>
    <row r="152" spans="1:3" x14ac:dyDescent="0.3">
      <c r="A152" s="210">
        <v>47088</v>
      </c>
      <c r="B152" s="213">
        <f t="shared" si="9"/>
        <v>40.838964904384966</v>
      </c>
      <c r="C152" s="213">
        <f t="shared" si="9"/>
        <v>27.329497426508574</v>
      </c>
    </row>
    <row r="153" spans="1:3" x14ac:dyDescent="0.3">
      <c r="A153" s="210">
        <v>47119</v>
      </c>
      <c r="B153" s="213">
        <f>B141*(1+$F$12)</f>
        <v>54.785880220770771</v>
      </c>
      <c r="C153" s="213">
        <f>C141*(1+$F$12)</f>
        <v>39.794328469814872</v>
      </c>
    </row>
    <row r="154" spans="1:3" x14ac:dyDescent="0.3">
      <c r="A154" s="210">
        <v>47150</v>
      </c>
      <c r="B154" s="213">
        <f t="shared" ref="B154:C164" si="10">B142*(1+$F$12)</f>
        <v>51.175349432582436</v>
      </c>
      <c r="C154" s="213">
        <f t="shared" si="10"/>
        <v>36.026818082140089</v>
      </c>
    </row>
    <row r="155" spans="1:3" x14ac:dyDescent="0.3">
      <c r="A155" s="210">
        <v>47178</v>
      </c>
      <c r="B155" s="213">
        <f t="shared" si="10"/>
        <v>41.992042862625148</v>
      </c>
      <c r="C155" s="213">
        <f t="shared" si="10"/>
        <v>29.119715704736329</v>
      </c>
    </row>
    <row r="156" spans="1:3" x14ac:dyDescent="0.3">
      <c r="A156" s="210">
        <v>47209</v>
      </c>
      <c r="B156" s="213">
        <f t="shared" si="10"/>
        <v>38.146042675207148</v>
      </c>
      <c r="C156" s="213">
        <f t="shared" si="10"/>
        <v>27.94236870858796</v>
      </c>
    </row>
    <row r="157" spans="1:3" x14ac:dyDescent="0.3">
      <c r="A157" s="210">
        <v>47239</v>
      </c>
      <c r="B157" s="213">
        <f t="shared" si="10"/>
        <v>39.872818269558103</v>
      </c>
      <c r="C157" s="213">
        <f t="shared" si="10"/>
        <v>22.526572526305458</v>
      </c>
    </row>
    <row r="158" spans="1:3" x14ac:dyDescent="0.3">
      <c r="A158" s="210">
        <v>47270</v>
      </c>
      <c r="B158" s="213">
        <f t="shared" si="10"/>
        <v>39.794328469814872</v>
      </c>
      <c r="C158" s="213">
        <f t="shared" si="10"/>
        <v>25.430695116804767</v>
      </c>
    </row>
    <row r="159" spans="1:3" x14ac:dyDescent="0.3">
      <c r="A159" s="210">
        <v>47300</v>
      </c>
      <c r="B159" s="213">
        <f t="shared" si="10"/>
        <v>50.233471835663742</v>
      </c>
      <c r="C159" s="213">
        <f t="shared" si="10"/>
        <v>26.137103314493789</v>
      </c>
    </row>
    <row r="160" spans="1:3" x14ac:dyDescent="0.3">
      <c r="A160" s="210">
        <v>47331</v>
      </c>
      <c r="B160" s="213">
        <f t="shared" si="10"/>
        <v>45.524083851070266</v>
      </c>
      <c r="C160" s="213">
        <f t="shared" si="10"/>
        <v>25.509184916548001</v>
      </c>
    </row>
    <row r="161" spans="1:3" x14ac:dyDescent="0.3">
      <c r="A161" s="210">
        <v>47362</v>
      </c>
      <c r="B161" s="213">
        <f t="shared" si="10"/>
        <v>38.69547127340973</v>
      </c>
      <c r="C161" s="213">
        <f t="shared" si="10"/>
        <v>24.410327720142853</v>
      </c>
    </row>
    <row r="162" spans="1:3" x14ac:dyDescent="0.3">
      <c r="A162" s="210">
        <v>47392</v>
      </c>
      <c r="B162" s="213">
        <f t="shared" si="10"/>
        <v>37.596614077004581</v>
      </c>
      <c r="C162" s="213">
        <f t="shared" si="10"/>
        <v>24.8812665186022</v>
      </c>
    </row>
    <row r="163" spans="1:3" x14ac:dyDescent="0.3">
      <c r="A163" s="210">
        <v>47423</v>
      </c>
      <c r="B163" s="213">
        <f t="shared" si="10"/>
        <v>38.146042675207148</v>
      </c>
      <c r="C163" s="213">
        <f t="shared" si="10"/>
        <v>25.430695116804767</v>
      </c>
    </row>
    <row r="164" spans="1:3" x14ac:dyDescent="0.3">
      <c r="A164" s="210">
        <v>47453</v>
      </c>
      <c r="B164" s="213">
        <f t="shared" si="10"/>
        <v>41.285634664936154</v>
      </c>
      <c r="C164" s="213">
        <f t="shared" si="10"/>
        <v>27.628409509615071</v>
      </c>
    </row>
    <row r="165" spans="1:3" x14ac:dyDescent="0.3">
      <c r="A165" s="210">
        <v>47484</v>
      </c>
      <c r="B165" s="213">
        <f>B153*(1+$F$13)</f>
        <v>55.714196913850209</v>
      </c>
      <c r="C165" s="213">
        <f>C153*(1+$F$13)</f>
        <v>40.468621540576009</v>
      </c>
    </row>
    <row r="166" spans="1:3" x14ac:dyDescent="0.3">
      <c r="A166" s="210">
        <v>47515</v>
      </c>
      <c r="B166" s="213">
        <f t="shared" ref="B166:C176" si="11">B154*(1+$F$13)</f>
        <v>52.042487661648039</v>
      </c>
      <c r="C166" s="213">
        <f t="shared" si="11"/>
        <v>36.6372727556694</v>
      </c>
    </row>
    <row r="167" spans="1:3" x14ac:dyDescent="0.3">
      <c r="A167" s="210">
        <v>47543</v>
      </c>
      <c r="B167" s="213">
        <f t="shared" si="11"/>
        <v>42.703574998438185</v>
      </c>
      <c r="C167" s="213">
        <f t="shared" si="11"/>
        <v>29.613133316673967</v>
      </c>
    </row>
    <row r="168" spans="1:3" x14ac:dyDescent="0.3">
      <c r="A168" s="210">
        <v>47574</v>
      </c>
      <c r="B168" s="213">
        <f t="shared" si="11"/>
        <v>38.79240644717936</v>
      </c>
      <c r="C168" s="213">
        <f t="shared" si="11"/>
        <v>28.415836821390652</v>
      </c>
    </row>
    <row r="169" spans="1:3" x14ac:dyDescent="0.3">
      <c r="A169" s="210">
        <v>47604</v>
      </c>
      <c r="B169" s="213">
        <f t="shared" si="11"/>
        <v>40.548441306928233</v>
      </c>
      <c r="C169" s="213">
        <f t="shared" si="11"/>
        <v>22.908272943087404</v>
      </c>
    </row>
    <row r="170" spans="1:3" x14ac:dyDescent="0.3">
      <c r="A170" s="210">
        <v>47635</v>
      </c>
      <c r="B170" s="213">
        <f t="shared" si="11"/>
        <v>40.468621540576009</v>
      </c>
      <c r="C170" s="213">
        <f t="shared" si="11"/>
        <v>25.861604298119577</v>
      </c>
    </row>
    <row r="171" spans="1:3" x14ac:dyDescent="0.3">
      <c r="A171" s="210">
        <v>47665</v>
      </c>
      <c r="B171" s="213">
        <f t="shared" si="11"/>
        <v>51.08465046542139</v>
      </c>
      <c r="C171" s="213">
        <f t="shared" si="11"/>
        <v>26.579982195289567</v>
      </c>
    </row>
    <row r="172" spans="1:3" x14ac:dyDescent="0.3">
      <c r="A172" s="210">
        <v>47696</v>
      </c>
      <c r="B172" s="213">
        <f t="shared" si="11"/>
        <v>46.295464484288132</v>
      </c>
      <c r="C172" s="213">
        <f t="shared" si="11"/>
        <v>25.941424064471807</v>
      </c>
    </row>
    <row r="173" spans="1:3" x14ac:dyDescent="0.3">
      <c r="A173" s="210">
        <v>47727</v>
      </c>
      <c r="B173" s="213">
        <f t="shared" si="11"/>
        <v>39.351144811644922</v>
      </c>
      <c r="C173" s="213">
        <f t="shared" si="11"/>
        <v>24.823947335540709</v>
      </c>
    </row>
    <row r="174" spans="1:3" x14ac:dyDescent="0.3">
      <c r="A174" s="210">
        <v>47757</v>
      </c>
      <c r="B174" s="213">
        <f t="shared" si="11"/>
        <v>38.23366808271382</v>
      </c>
      <c r="C174" s="213">
        <f t="shared" si="11"/>
        <v>25.302865933654033</v>
      </c>
    </row>
    <row r="175" spans="1:3" x14ac:dyDescent="0.3">
      <c r="A175" s="210">
        <v>47788</v>
      </c>
      <c r="B175" s="213">
        <f t="shared" si="11"/>
        <v>38.79240644717936</v>
      </c>
      <c r="C175" s="213">
        <f t="shared" si="11"/>
        <v>25.861604298119577</v>
      </c>
    </row>
    <row r="176" spans="1:3" x14ac:dyDescent="0.3">
      <c r="A176" s="210">
        <v>47818</v>
      </c>
      <c r="B176" s="213">
        <f t="shared" si="11"/>
        <v>41.98519710126822</v>
      </c>
      <c r="C176" s="213">
        <f t="shared" si="11"/>
        <v>28.096557755981777</v>
      </c>
    </row>
    <row r="177" spans="1:3" x14ac:dyDescent="0.3">
      <c r="A177" s="210">
        <v>47849</v>
      </c>
      <c r="B177" s="213">
        <f>B165*(1+$F$14)</f>
        <v>57.155172418189508</v>
      </c>
      <c r="C177" s="213">
        <f>C165*(1+$F$14)</f>
        <v>41.515289994300971</v>
      </c>
    </row>
    <row r="178" spans="1:3" x14ac:dyDescent="0.3">
      <c r="A178" s="210">
        <v>47880</v>
      </c>
      <c r="B178" s="213">
        <f t="shared" ref="B178:C188" si="12">B166*(1+$F$14)</f>
        <v>53.388499164268701</v>
      </c>
      <c r="C178" s="213">
        <f t="shared" si="12"/>
        <v>37.584848338035791</v>
      </c>
    </row>
    <row r="179" spans="1:3" x14ac:dyDescent="0.3">
      <c r="A179" s="210">
        <v>47908</v>
      </c>
      <c r="B179" s="213">
        <f t="shared" si="12"/>
        <v>43.80804762712232</v>
      </c>
      <c r="C179" s="213">
        <f t="shared" si="12"/>
        <v>30.379038634882964</v>
      </c>
    </row>
    <row r="180" spans="1:3" x14ac:dyDescent="0.3">
      <c r="A180" s="210">
        <v>47939</v>
      </c>
      <c r="B180" s="213">
        <f t="shared" si="12"/>
        <v>39.795721769684945</v>
      </c>
      <c r="C180" s="213">
        <f t="shared" si="12"/>
        <v>29.150775617300095</v>
      </c>
    </row>
    <row r="181" spans="1:3" x14ac:dyDescent="0.3">
      <c r="A181" s="210">
        <v>47969</v>
      </c>
      <c r="B181" s="213">
        <f t="shared" si="12"/>
        <v>41.597174195473166</v>
      </c>
      <c r="C181" s="213">
        <f t="shared" si="12"/>
        <v>23.500765736418892</v>
      </c>
    </row>
    <row r="182" spans="1:3" x14ac:dyDescent="0.3">
      <c r="A182" s="210">
        <v>48000</v>
      </c>
      <c r="B182" s="213">
        <f t="shared" si="12"/>
        <v>41.515289994300971</v>
      </c>
      <c r="C182" s="213">
        <f t="shared" si="12"/>
        <v>26.530481179789966</v>
      </c>
    </row>
    <row r="183" spans="1:3" x14ac:dyDescent="0.3">
      <c r="A183" s="210">
        <v>48030</v>
      </c>
      <c r="B183" s="213">
        <f t="shared" si="12"/>
        <v>52.405888750202408</v>
      </c>
      <c r="C183" s="213">
        <f t="shared" si="12"/>
        <v>27.267438990339691</v>
      </c>
    </row>
    <row r="184" spans="1:3" x14ac:dyDescent="0.3">
      <c r="A184" s="210">
        <v>48061</v>
      </c>
      <c r="B184" s="213">
        <f t="shared" si="12"/>
        <v>47.492836679870933</v>
      </c>
      <c r="C184" s="213">
        <f t="shared" si="12"/>
        <v>26.612365380962167</v>
      </c>
    </row>
    <row r="185" spans="1:3" x14ac:dyDescent="0.3">
      <c r="A185" s="210">
        <v>48092</v>
      </c>
      <c r="B185" s="213">
        <f t="shared" si="12"/>
        <v>40.368911177890304</v>
      </c>
      <c r="C185" s="213">
        <f t="shared" si="12"/>
        <v>25.465986564551486</v>
      </c>
    </row>
    <row r="186" spans="1:3" x14ac:dyDescent="0.3">
      <c r="A186" s="210">
        <v>48122</v>
      </c>
      <c r="B186" s="213">
        <f t="shared" si="12"/>
        <v>39.222532361479615</v>
      </c>
      <c r="C186" s="213">
        <f t="shared" si="12"/>
        <v>25.957291771584632</v>
      </c>
    </row>
    <row r="187" spans="1:3" x14ac:dyDescent="0.3">
      <c r="A187" s="210">
        <v>48153</v>
      </c>
      <c r="B187" s="213">
        <f t="shared" si="12"/>
        <v>39.795721769684945</v>
      </c>
      <c r="C187" s="213">
        <f t="shared" si="12"/>
        <v>26.530481179789966</v>
      </c>
    </row>
    <row r="188" spans="1:3" x14ac:dyDescent="0.3">
      <c r="A188" s="210">
        <v>48183</v>
      </c>
      <c r="B188" s="213">
        <f t="shared" si="12"/>
        <v>43.071089816572623</v>
      </c>
      <c r="C188" s="213">
        <f t="shared" si="12"/>
        <v>28.82323881261134</v>
      </c>
    </row>
    <row r="189" spans="1:3" x14ac:dyDescent="0.3">
      <c r="A189" s="210">
        <v>48214</v>
      </c>
      <c r="B189" s="213">
        <f>B177*(1+$F$15)</f>
        <v>59.736717184531095</v>
      </c>
      <c r="C189" s="213">
        <f>C177*(1+$F$15)</f>
        <v>43.390423513692355</v>
      </c>
    </row>
    <row r="190" spans="1:3" x14ac:dyDescent="0.3">
      <c r="A190" s="210">
        <v>48245</v>
      </c>
      <c r="B190" s="213">
        <f t="shared" ref="B190:C200" si="13">B178*(1+$F$15)</f>
        <v>55.799913473229616</v>
      </c>
      <c r="C190" s="213">
        <f t="shared" si="13"/>
        <v>39.28245442363864</v>
      </c>
    </row>
    <row r="191" spans="1:3" x14ac:dyDescent="0.3">
      <c r="A191" s="210">
        <v>48274</v>
      </c>
      <c r="B191" s="213">
        <f t="shared" si="13"/>
        <v>45.786738816223682</v>
      </c>
      <c r="C191" s="213">
        <f t="shared" si="13"/>
        <v>31.75117775854017</v>
      </c>
    </row>
    <row r="192" spans="1:3" x14ac:dyDescent="0.3">
      <c r="A192" s="210">
        <v>48305</v>
      </c>
      <c r="B192" s="213">
        <f t="shared" si="13"/>
        <v>41.593187036793843</v>
      </c>
      <c r="C192" s="213">
        <f t="shared" si="13"/>
        <v>30.467437417898385</v>
      </c>
    </row>
    <row r="193" spans="1:3" x14ac:dyDescent="0.3">
      <c r="A193" s="210">
        <v>48335</v>
      </c>
      <c r="B193" s="213">
        <f t="shared" si="13"/>
        <v>43.476006203068479</v>
      </c>
      <c r="C193" s="213">
        <f t="shared" si="13"/>
        <v>24.562231850946166</v>
      </c>
    </row>
    <row r="194" spans="1:3" x14ac:dyDescent="0.3">
      <c r="A194" s="210">
        <v>48366</v>
      </c>
      <c r="B194" s="213">
        <f t="shared" si="13"/>
        <v>43.390423513692355</v>
      </c>
      <c r="C194" s="213">
        <f t="shared" si="13"/>
        <v>27.728791357862566</v>
      </c>
    </row>
    <row r="195" spans="1:3" x14ac:dyDescent="0.3">
      <c r="A195" s="210">
        <v>48396</v>
      </c>
      <c r="B195" s="213">
        <f t="shared" si="13"/>
        <v>54.772921200716183</v>
      </c>
      <c r="C195" s="213">
        <f t="shared" si="13"/>
        <v>28.499035562247641</v>
      </c>
    </row>
    <row r="196" spans="1:3" x14ac:dyDescent="0.3">
      <c r="A196" s="210">
        <v>48427</v>
      </c>
      <c r="B196" s="213">
        <f t="shared" si="13"/>
        <v>49.637959838149044</v>
      </c>
      <c r="C196" s="213">
        <f t="shared" si="13"/>
        <v>27.814374047238697</v>
      </c>
    </row>
    <row r="197" spans="1:3" x14ac:dyDescent="0.3">
      <c r="A197" s="210">
        <v>48458</v>
      </c>
      <c r="B197" s="213">
        <f t="shared" si="13"/>
        <v>42.192265862426702</v>
      </c>
      <c r="C197" s="213">
        <f t="shared" si="13"/>
        <v>26.616216395973026</v>
      </c>
    </row>
    <row r="198" spans="1:3" x14ac:dyDescent="0.3">
      <c r="A198" s="210">
        <v>48488</v>
      </c>
      <c r="B198" s="213">
        <f t="shared" si="13"/>
        <v>40.99410821116102</v>
      </c>
      <c r="C198" s="213">
        <f t="shared" si="13"/>
        <v>27.129712532229739</v>
      </c>
    </row>
    <row r="199" spans="1:3" x14ac:dyDescent="0.3">
      <c r="A199" s="210">
        <v>48519</v>
      </c>
      <c r="B199" s="213">
        <f t="shared" si="13"/>
        <v>41.593187036793843</v>
      </c>
      <c r="C199" s="213">
        <f t="shared" si="13"/>
        <v>27.728791357862566</v>
      </c>
    </row>
    <row r="200" spans="1:3" x14ac:dyDescent="0.3">
      <c r="A200" s="210">
        <v>48549</v>
      </c>
      <c r="B200" s="213">
        <f t="shared" si="13"/>
        <v>45.016494611838638</v>
      </c>
      <c r="C200" s="213">
        <f t="shared" si="13"/>
        <v>30.125106660393918</v>
      </c>
    </row>
    <row r="201" spans="1:3" x14ac:dyDescent="0.3">
      <c r="A201" s="210">
        <v>48580</v>
      </c>
      <c r="B201" s="213">
        <f>B189*(1+$F$16)</f>
        <v>61.638499015524253</v>
      </c>
      <c r="C201" s="213">
        <f>C189*(1+$F$16)</f>
        <v>44.771803726175925</v>
      </c>
    </row>
    <row r="202" spans="1:3" x14ac:dyDescent="0.3">
      <c r="A202" s="210">
        <v>48611</v>
      </c>
      <c r="B202" s="213">
        <f t="shared" ref="B202:C212" si="14">B190*(1+$F$16)</f>
        <v>57.576362977251875</v>
      </c>
      <c r="C202" s="213">
        <f t="shared" si="14"/>
        <v>40.533053077543883</v>
      </c>
    </row>
    <row r="203" spans="1:3" x14ac:dyDescent="0.3">
      <c r="A203" s="210">
        <v>48639</v>
      </c>
      <c r="B203" s="213">
        <f t="shared" si="14"/>
        <v>47.244408271211277</v>
      </c>
      <c r="C203" s="213">
        <f t="shared" si="14"/>
        <v>32.762010221718484</v>
      </c>
    </row>
    <row r="204" spans="1:3" x14ac:dyDescent="0.3">
      <c r="A204" s="210">
        <v>48670</v>
      </c>
      <c r="B204" s="213">
        <f t="shared" si="14"/>
        <v>42.917350317399396</v>
      </c>
      <c r="C204" s="213">
        <f t="shared" si="14"/>
        <v>31.437400644020968</v>
      </c>
    </row>
    <row r="205" spans="1:3" x14ac:dyDescent="0.3">
      <c r="A205" s="210">
        <v>48700</v>
      </c>
      <c r="B205" s="213">
        <f t="shared" si="14"/>
        <v>44.860111031355764</v>
      </c>
      <c r="C205" s="213">
        <f t="shared" si="14"/>
        <v>25.344196586612409</v>
      </c>
    </row>
    <row r="206" spans="1:3" x14ac:dyDescent="0.3">
      <c r="A206" s="210">
        <v>48731</v>
      </c>
      <c r="B206" s="213">
        <f t="shared" si="14"/>
        <v>44.771803726175925</v>
      </c>
      <c r="C206" s="213">
        <f t="shared" si="14"/>
        <v>28.611566878266267</v>
      </c>
    </row>
    <row r="207" spans="1:3" x14ac:dyDescent="0.3">
      <c r="A207" s="210">
        <v>48761</v>
      </c>
      <c r="B207" s="213">
        <f t="shared" si="14"/>
        <v>56.516675315093863</v>
      </c>
      <c r="C207" s="213">
        <f t="shared" si="14"/>
        <v>29.406332624884779</v>
      </c>
    </row>
    <row r="208" spans="1:3" x14ac:dyDescent="0.3">
      <c r="A208" s="210">
        <v>48792</v>
      </c>
      <c r="B208" s="213">
        <f t="shared" si="14"/>
        <v>51.218237004303816</v>
      </c>
      <c r="C208" s="213">
        <f t="shared" si="14"/>
        <v>28.699874183446113</v>
      </c>
    </row>
    <row r="209" spans="1:3" x14ac:dyDescent="0.3">
      <c r="A209" s="210">
        <v>48823</v>
      </c>
      <c r="B209" s="213">
        <f t="shared" si="14"/>
        <v>43.535501453658263</v>
      </c>
      <c r="C209" s="213">
        <f t="shared" si="14"/>
        <v>27.46357191092843</v>
      </c>
    </row>
    <row r="210" spans="1:3" x14ac:dyDescent="0.3">
      <c r="A210" s="210">
        <v>48853</v>
      </c>
      <c r="B210" s="213">
        <f t="shared" si="14"/>
        <v>42.299199181140565</v>
      </c>
      <c r="C210" s="213">
        <f t="shared" si="14"/>
        <v>27.993415742007436</v>
      </c>
    </row>
    <row r="211" spans="1:3" x14ac:dyDescent="0.3">
      <c r="A211" s="210">
        <v>48884</v>
      </c>
      <c r="B211" s="213">
        <f t="shared" si="14"/>
        <v>42.917350317399396</v>
      </c>
      <c r="C211" s="213">
        <f t="shared" si="14"/>
        <v>28.611566878266267</v>
      </c>
    </row>
    <row r="212" spans="1:3" x14ac:dyDescent="0.3">
      <c r="A212" s="210">
        <v>48914</v>
      </c>
      <c r="B212" s="213">
        <f t="shared" si="14"/>
        <v>46.449642524592797</v>
      </c>
      <c r="C212" s="213">
        <f t="shared" si="14"/>
        <v>31.084171423301644</v>
      </c>
    </row>
    <row r="213" spans="1:3" x14ac:dyDescent="0.3">
      <c r="A213" s="210">
        <v>48945</v>
      </c>
      <c r="B213" s="213">
        <f>B201*(1+$F$17)</f>
        <v>63.565154020626188</v>
      </c>
      <c r="C213" s="213">
        <f>C201*(1+$F$17)</f>
        <v>46.171250843062289</v>
      </c>
    </row>
    <row r="214" spans="1:3" x14ac:dyDescent="0.3">
      <c r="A214" s="210">
        <v>48976</v>
      </c>
      <c r="B214" s="213">
        <f t="shared" ref="B214:C224" si="15">B202*(1+$F$17)</f>
        <v>59.376046449066287</v>
      </c>
      <c r="C214" s="213">
        <f t="shared" si="15"/>
        <v>41.800008159695437</v>
      </c>
    </row>
    <row r="215" spans="1:3" x14ac:dyDescent="0.3">
      <c r="A215" s="210">
        <v>49004</v>
      </c>
      <c r="B215" s="213">
        <f t="shared" si="15"/>
        <v>48.721142408359604</v>
      </c>
      <c r="C215" s="213">
        <f t="shared" si="15"/>
        <v>33.78606324018957</v>
      </c>
    </row>
    <row r="216" spans="1:3" x14ac:dyDescent="0.3">
      <c r="A216" s="210">
        <v>49035</v>
      </c>
      <c r="B216" s="213">
        <f t="shared" si="15"/>
        <v>44.258832169089281</v>
      </c>
      <c r="C216" s="213">
        <f t="shared" si="15"/>
        <v>32.420049901637427</v>
      </c>
    </row>
    <row r="217" spans="1:3" x14ac:dyDescent="0.3">
      <c r="A217" s="210">
        <v>49065</v>
      </c>
      <c r="B217" s="213">
        <f t="shared" si="15"/>
        <v>46.262318398965768</v>
      </c>
      <c r="C217" s="213">
        <f t="shared" si="15"/>
        <v>26.136388544297589</v>
      </c>
    </row>
    <row r="218" spans="1:3" x14ac:dyDescent="0.3">
      <c r="A218" s="210">
        <v>49096</v>
      </c>
      <c r="B218" s="213">
        <f t="shared" si="15"/>
        <v>46.171250843062289</v>
      </c>
      <c r="C218" s="213">
        <f t="shared" si="15"/>
        <v>29.50588811272619</v>
      </c>
    </row>
    <row r="219" spans="1:3" x14ac:dyDescent="0.3">
      <c r="A219" s="210">
        <v>49126</v>
      </c>
      <c r="B219" s="213">
        <f t="shared" si="15"/>
        <v>58.283235778224572</v>
      </c>
      <c r="C219" s="213">
        <f t="shared" si="15"/>
        <v>30.325496115857479</v>
      </c>
    </row>
    <row r="220" spans="1:3" x14ac:dyDescent="0.3">
      <c r="A220" s="210">
        <v>49157</v>
      </c>
      <c r="B220" s="213">
        <f t="shared" si="15"/>
        <v>52.81918242401602</v>
      </c>
      <c r="C220" s="213">
        <f t="shared" si="15"/>
        <v>29.596955668629679</v>
      </c>
    </row>
    <row r="221" spans="1:3" x14ac:dyDescent="0.3">
      <c r="A221" s="210">
        <v>49188</v>
      </c>
      <c r="B221" s="213">
        <f t="shared" si="15"/>
        <v>44.896305060413638</v>
      </c>
      <c r="C221" s="213">
        <f t="shared" si="15"/>
        <v>28.322009885981011</v>
      </c>
    </row>
    <row r="222" spans="1:3" x14ac:dyDescent="0.3">
      <c r="A222" s="210">
        <v>49218</v>
      </c>
      <c r="B222" s="213">
        <f t="shared" si="15"/>
        <v>43.621359277764959</v>
      </c>
      <c r="C222" s="213">
        <f t="shared" si="15"/>
        <v>28.868415221401868</v>
      </c>
    </row>
    <row r="223" spans="1:3" x14ac:dyDescent="0.3">
      <c r="A223" s="210">
        <v>49249</v>
      </c>
      <c r="B223" s="213">
        <f t="shared" si="15"/>
        <v>44.258832169089281</v>
      </c>
      <c r="C223" s="213">
        <f t="shared" si="15"/>
        <v>29.50588811272619</v>
      </c>
    </row>
    <row r="224" spans="1:3" x14ac:dyDescent="0.3">
      <c r="A224" s="210">
        <v>49279</v>
      </c>
      <c r="B224" s="213">
        <f t="shared" si="15"/>
        <v>47.901534405228354</v>
      </c>
      <c r="C224" s="213">
        <f t="shared" si="15"/>
        <v>32.055779678023534</v>
      </c>
    </row>
    <row r="225" spans="1:3" x14ac:dyDescent="0.3">
      <c r="A225" s="210">
        <v>49310</v>
      </c>
      <c r="B225" s="213">
        <f>B213*(1+$F$18)</f>
        <v>64.967655456010107</v>
      </c>
      <c r="C225" s="213">
        <f>C213*(1+$F$18)</f>
        <v>47.189973232374108</v>
      </c>
    </row>
    <row r="226" spans="1:3" x14ac:dyDescent="0.3">
      <c r="A226" s="210">
        <v>49341</v>
      </c>
      <c r="B226" s="213">
        <f t="shared" ref="B226:C236" si="16">B214*(1+$F$18)</f>
        <v>60.686119423092528</v>
      </c>
      <c r="C226" s="213">
        <f t="shared" si="16"/>
        <v>42.722283458894893</v>
      </c>
    </row>
    <row r="227" spans="1:3" x14ac:dyDescent="0.3">
      <c r="A227" s="210">
        <v>49369</v>
      </c>
      <c r="B227" s="213">
        <f t="shared" si="16"/>
        <v>49.796125600236969</v>
      </c>
      <c r="C227" s="213">
        <f t="shared" si="16"/>
        <v>34.531518874183028</v>
      </c>
    </row>
    <row r="228" spans="1:3" x14ac:dyDescent="0.3">
      <c r="A228" s="210">
        <v>49400</v>
      </c>
      <c r="B228" s="213">
        <f t="shared" si="16"/>
        <v>45.235358956476944</v>
      </c>
      <c r="C228" s="213">
        <f t="shared" si="16"/>
        <v>33.135365819970772</v>
      </c>
    </row>
    <row r="229" spans="1:3" x14ac:dyDescent="0.3">
      <c r="A229" s="210">
        <v>49430</v>
      </c>
      <c r="B229" s="213">
        <f t="shared" si="16"/>
        <v>47.283050102654926</v>
      </c>
      <c r="C229" s="213">
        <f t="shared" si="16"/>
        <v>26.713061770594415</v>
      </c>
    </row>
    <row r="230" spans="1:3" x14ac:dyDescent="0.3">
      <c r="A230" s="210">
        <v>49461</v>
      </c>
      <c r="B230" s="213">
        <f t="shared" si="16"/>
        <v>47.189973232374108</v>
      </c>
      <c r="C230" s="213">
        <f t="shared" si="16"/>
        <v>30.156905970984628</v>
      </c>
    </row>
    <row r="231" spans="1:3" x14ac:dyDescent="0.3">
      <c r="A231" s="210">
        <v>49491</v>
      </c>
      <c r="B231" s="213">
        <f t="shared" si="16"/>
        <v>59.569196979722726</v>
      </c>
      <c r="C231" s="213">
        <f t="shared" si="16"/>
        <v>30.994597803511986</v>
      </c>
    </row>
    <row r="232" spans="1:3" x14ac:dyDescent="0.3">
      <c r="A232" s="210">
        <v>49522</v>
      </c>
      <c r="B232" s="213">
        <f t="shared" si="16"/>
        <v>53.984584762873723</v>
      </c>
      <c r="C232" s="213">
        <f t="shared" si="16"/>
        <v>30.24998284126546</v>
      </c>
    </row>
    <row r="233" spans="1:3" x14ac:dyDescent="0.3">
      <c r="A233" s="210">
        <v>49553</v>
      </c>
      <c r="B233" s="213">
        <f t="shared" si="16"/>
        <v>45.886897048442684</v>
      </c>
      <c r="C233" s="213">
        <f t="shared" si="16"/>
        <v>28.946906657334019</v>
      </c>
    </row>
    <row r="234" spans="1:3" x14ac:dyDescent="0.3">
      <c r="A234" s="210">
        <v>49583</v>
      </c>
      <c r="B234" s="213">
        <f t="shared" si="16"/>
        <v>44.583820864511232</v>
      </c>
      <c r="C234" s="213">
        <f t="shared" si="16"/>
        <v>29.505367879018923</v>
      </c>
    </row>
    <row r="235" spans="1:3" x14ac:dyDescent="0.3">
      <c r="A235" s="210">
        <v>49614</v>
      </c>
      <c r="B235" s="213">
        <f t="shared" si="16"/>
        <v>45.235358956476944</v>
      </c>
      <c r="C235" s="213">
        <f t="shared" si="16"/>
        <v>30.156905970984628</v>
      </c>
    </row>
    <row r="236" spans="1:3" x14ac:dyDescent="0.3">
      <c r="A236" s="210">
        <v>49644</v>
      </c>
      <c r="B236" s="213">
        <f t="shared" si="16"/>
        <v>48.95843376770965</v>
      </c>
      <c r="C236" s="213">
        <f t="shared" si="16"/>
        <v>32.763058338847515</v>
      </c>
    </row>
    <row r="237" spans="1:3" x14ac:dyDescent="0.3">
      <c r="A237" s="210">
        <v>49675</v>
      </c>
      <c r="B237" s="213">
        <f>B225*(1+$F$19)</f>
        <v>65.492202072307649</v>
      </c>
      <c r="C237" s="213">
        <f>C225*(1+$F$19)</f>
        <v>47.570983453667594</v>
      </c>
    </row>
    <row r="238" spans="1:3" x14ac:dyDescent="0.3">
      <c r="A238" s="210">
        <v>49706</v>
      </c>
      <c r="B238" s="213">
        <f t="shared" ref="B238:C248" si="17">B226*(1+$F$19)</f>
        <v>61.176097064677052</v>
      </c>
      <c r="C238" s="213">
        <f t="shared" si="17"/>
        <v>43.067221706574799</v>
      </c>
    </row>
    <row r="239" spans="1:3" x14ac:dyDescent="0.3">
      <c r="A239" s="210">
        <v>49735</v>
      </c>
      <c r="B239" s="213">
        <f t="shared" si="17"/>
        <v>50.198177806138382</v>
      </c>
      <c r="C239" s="213">
        <f t="shared" si="17"/>
        <v>34.810325170238023</v>
      </c>
    </row>
    <row r="240" spans="1:3" x14ac:dyDescent="0.3">
      <c r="A240" s="210">
        <v>49766</v>
      </c>
      <c r="B240" s="213">
        <f t="shared" si="17"/>
        <v>45.600587689314487</v>
      </c>
      <c r="C240" s="213">
        <f t="shared" si="17"/>
        <v>33.402899624271527</v>
      </c>
    </row>
    <row r="241" spans="1:3" x14ac:dyDescent="0.3">
      <c r="A241" s="210">
        <v>49796</v>
      </c>
      <c r="B241" s="213">
        <f t="shared" si="17"/>
        <v>47.664811823398693</v>
      </c>
      <c r="C241" s="213">
        <f t="shared" si="17"/>
        <v>26.928742112825638</v>
      </c>
    </row>
    <row r="242" spans="1:3" x14ac:dyDescent="0.3">
      <c r="A242" s="210">
        <v>49827</v>
      </c>
      <c r="B242" s="213">
        <f t="shared" si="17"/>
        <v>47.570983453667594</v>
      </c>
      <c r="C242" s="213">
        <f t="shared" si="17"/>
        <v>30.400391792876324</v>
      </c>
    </row>
    <row r="243" spans="1:3" x14ac:dyDescent="0.3">
      <c r="A243" s="210">
        <v>49857</v>
      </c>
      <c r="B243" s="213">
        <f t="shared" si="17"/>
        <v>60.050156627903853</v>
      </c>
      <c r="C243" s="213">
        <f t="shared" si="17"/>
        <v>31.244847120456232</v>
      </c>
    </row>
    <row r="244" spans="1:3" x14ac:dyDescent="0.3">
      <c r="A244" s="210">
        <v>49888</v>
      </c>
      <c r="B244" s="213">
        <f t="shared" si="17"/>
        <v>54.420454444037873</v>
      </c>
      <c r="C244" s="213">
        <f t="shared" si="17"/>
        <v>30.494220162607441</v>
      </c>
    </row>
    <row r="245" spans="1:3" x14ac:dyDescent="0.3">
      <c r="A245" s="210">
        <v>49919</v>
      </c>
      <c r="B245" s="213">
        <f t="shared" si="17"/>
        <v>46.257386277432211</v>
      </c>
      <c r="C245" s="213">
        <f t="shared" si="17"/>
        <v>29.180622986372036</v>
      </c>
    </row>
    <row r="246" spans="1:3" x14ac:dyDescent="0.3">
      <c r="A246" s="210">
        <v>49949</v>
      </c>
      <c r="B246" s="213">
        <f t="shared" si="17"/>
        <v>44.943789101196792</v>
      </c>
      <c r="C246" s="213">
        <f t="shared" si="17"/>
        <v>29.743593204758639</v>
      </c>
    </row>
    <row r="247" spans="1:3" x14ac:dyDescent="0.3">
      <c r="A247" s="210">
        <v>49980</v>
      </c>
      <c r="B247" s="213">
        <f t="shared" si="17"/>
        <v>45.600587689314487</v>
      </c>
      <c r="C247" s="213">
        <f t="shared" si="17"/>
        <v>30.400391792876324</v>
      </c>
    </row>
    <row r="248" spans="1:3" x14ac:dyDescent="0.3">
      <c r="A248" s="210">
        <v>50010</v>
      </c>
      <c r="B248" s="213">
        <f t="shared" si="17"/>
        <v>49.353722478558517</v>
      </c>
      <c r="C248" s="213">
        <f t="shared" si="17"/>
        <v>33.027586145347136</v>
      </c>
    </row>
    <row r="249" spans="1:3" x14ac:dyDescent="0.3">
      <c r="A249" s="210">
        <v>50041</v>
      </c>
      <c r="B249" s="213">
        <f>B237*(1+$F$20)</f>
        <v>67.180930409272463</v>
      </c>
      <c r="C249" s="213">
        <f>C237*(1+$F$20)</f>
        <v>48.797609910460089</v>
      </c>
    </row>
    <row r="250" spans="1:3" x14ac:dyDescent="0.3">
      <c r="A250" s="210">
        <v>50072</v>
      </c>
      <c r="B250" s="213">
        <f t="shared" ref="B250:C260" si="18">B238*(1+$F$20)</f>
        <v>62.753533849349054</v>
      </c>
      <c r="C250" s="213">
        <f t="shared" si="18"/>
        <v>44.177717847931319</v>
      </c>
    </row>
    <row r="251" spans="1:3" x14ac:dyDescent="0.3">
      <c r="A251" s="210">
        <v>50100</v>
      </c>
      <c r="B251" s="213">
        <f t="shared" si="18"/>
        <v>51.492546946935192</v>
      </c>
      <c r="C251" s="213">
        <f t="shared" si="18"/>
        <v>35.707915733295252</v>
      </c>
    </row>
    <row r="252" spans="1:3" x14ac:dyDescent="0.3">
      <c r="A252" s="210">
        <v>50131</v>
      </c>
      <c r="B252" s="213">
        <f t="shared" si="18"/>
        <v>46.776407133103746</v>
      </c>
      <c r="C252" s="213">
        <f t="shared" si="18"/>
        <v>34.264199463755013</v>
      </c>
    </row>
    <row r="253" spans="1:3" x14ac:dyDescent="0.3">
      <c r="A253" s="210">
        <v>50161</v>
      </c>
      <c r="B253" s="213">
        <f t="shared" si="18"/>
        <v>48.893857661762773</v>
      </c>
      <c r="C253" s="213">
        <f t="shared" si="18"/>
        <v>27.62310462386991</v>
      </c>
    </row>
    <row r="254" spans="1:3" x14ac:dyDescent="0.3">
      <c r="A254" s="210">
        <v>50192</v>
      </c>
      <c r="B254" s="213">
        <f t="shared" si="18"/>
        <v>48.797609910460089</v>
      </c>
      <c r="C254" s="213">
        <f t="shared" si="18"/>
        <v>31.184271422069159</v>
      </c>
    </row>
    <row r="255" spans="1:3" x14ac:dyDescent="0.3">
      <c r="A255" s="210">
        <v>50222</v>
      </c>
      <c r="B255" s="213">
        <f t="shared" si="18"/>
        <v>61.598560833716867</v>
      </c>
      <c r="C255" s="213">
        <f t="shared" si="18"/>
        <v>32.050501183793315</v>
      </c>
    </row>
    <row r="256" spans="1:3" x14ac:dyDescent="0.3">
      <c r="A256" s="210">
        <v>50253</v>
      </c>
      <c r="B256" s="213">
        <f t="shared" si="18"/>
        <v>55.823695755555917</v>
      </c>
      <c r="C256" s="213">
        <f t="shared" si="18"/>
        <v>31.280519173371861</v>
      </c>
    </row>
    <row r="257" spans="1:3" x14ac:dyDescent="0.3">
      <c r="A257" s="210">
        <v>50284</v>
      </c>
      <c r="B257" s="213">
        <f t="shared" si="18"/>
        <v>47.450141392222548</v>
      </c>
      <c r="C257" s="213">
        <f t="shared" si="18"/>
        <v>29.933050655134295</v>
      </c>
    </row>
    <row r="258" spans="1:3" x14ac:dyDescent="0.3">
      <c r="A258" s="210">
        <v>50314</v>
      </c>
      <c r="B258" s="213">
        <f t="shared" si="18"/>
        <v>46.102672873984964</v>
      </c>
      <c r="C258" s="213">
        <f t="shared" si="18"/>
        <v>30.510537162950396</v>
      </c>
    </row>
    <row r="259" spans="1:3" x14ac:dyDescent="0.3">
      <c r="A259" s="210">
        <v>50345</v>
      </c>
      <c r="B259" s="213">
        <f t="shared" si="18"/>
        <v>46.776407133103746</v>
      </c>
      <c r="C259" s="213">
        <f t="shared" si="18"/>
        <v>31.184271422069159</v>
      </c>
    </row>
    <row r="260" spans="1:3" x14ac:dyDescent="0.3">
      <c r="A260" s="210">
        <v>50375</v>
      </c>
      <c r="B260" s="213">
        <f t="shared" si="18"/>
        <v>50.626317185211086</v>
      </c>
      <c r="C260" s="213">
        <f t="shared" si="18"/>
        <v>33.879208458544291</v>
      </c>
    </row>
    <row r="261" spans="1:3" x14ac:dyDescent="0.3">
      <c r="A261" s="214">
        <v>50406</v>
      </c>
      <c r="B261" s="213">
        <f>B249*(1+$F$21)</f>
        <v>68.963433727336124</v>
      </c>
      <c r="C261" s="213">
        <f>C249*(1+$F$21)</f>
        <v>50.092350859254182</v>
      </c>
    </row>
    <row r="262" spans="1:3" x14ac:dyDescent="0.3">
      <c r="A262" s="214">
        <v>50437</v>
      </c>
      <c r="B262" s="213">
        <f t="shared" ref="B262:C272" si="19">B250*(1+$F$21)</f>
        <v>64.418565602038896</v>
      </c>
      <c r="C262" s="213">
        <f t="shared" si="19"/>
        <v>45.34987977198751</v>
      </c>
    </row>
    <row r="263" spans="1:3" x14ac:dyDescent="0.3">
      <c r="A263" s="214">
        <v>50465</v>
      </c>
      <c r="B263" s="213">
        <f t="shared" si="19"/>
        <v>52.858792326826396</v>
      </c>
      <c r="C263" s="213">
        <f t="shared" si="19"/>
        <v>36.655349445331957</v>
      </c>
    </row>
    <row r="264" spans="1:3" x14ac:dyDescent="0.3">
      <c r="A264" s="214">
        <v>50496</v>
      </c>
      <c r="B264" s="213">
        <f t="shared" si="19"/>
        <v>48.017519758575006</v>
      </c>
      <c r="C264" s="213">
        <f t="shared" si="19"/>
        <v>35.173327230561121</v>
      </c>
    </row>
    <row r="265" spans="1:3" x14ac:dyDescent="0.3">
      <c r="A265" s="214">
        <v>50526</v>
      </c>
      <c r="B265" s="213">
        <f t="shared" si="19"/>
        <v>50.191152340238908</v>
      </c>
      <c r="C265" s="213">
        <f t="shared" si="19"/>
        <v>28.356025042615283</v>
      </c>
    </row>
    <row r="266" spans="1:3" x14ac:dyDescent="0.3">
      <c r="A266" s="214">
        <v>50557</v>
      </c>
      <c r="B266" s="213">
        <f t="shared" si="19"/>
        <v>50.092350859254182</v>
      </c>
      <c r="C266" s="213">
        <f t="shared" si="19"/>
        <v>32.011679839049997</v>
      </c>
    </row>
    <row r="267" spans="1:3" x14ac:dyDescent="0.3">
      <c r="A267" s="214">
        <v>50587</v>
      </c>
      <c r="B267" s="213">
        <f t="shared" si="19"/>
        <v>63.23294783022223</v>
      </c>
      <c r="C267" s="213">
        <f t="shared" si="19"/>
        <v>32.900893167912514</v>
      </c>
    </row>
    <row r="268" spans="1:3" x14ac:dyDescent="0.3">
      <c r="A268" s="214">
        <v>50618</v>
      </c>
      <c r="B268" s="213">
        <f t="shared" si="19"/>
        <v>57.304858971138906</v>
      </c>
      <c r="C268" s="213">
        <f t="shared" si="19"/>
        <v>32.110481320034744</v>
      </c>
    </row>
    <row r="269" spans="1:3" x14ac:dyDescent="0.3">
      <c r="A269" s="214">
        <v>50649</v>
      </c>
      <c r="B269" s="213">
        <f t="shared" si="19"/>
        <v>48.709130125468086</v>
      </c>
      <c r="C269" s="213">
        <f t="shared" si="19"/>
        <v>30.727260586248619</v>
      </c>
    </row>
    <row r="270" spans="1:3" x14ac:dyDescent="0.3">
      <c r="A270" s="214">
        <v>50679</v>
      </c>
      <c r="B270" s="213">
        <f t="shared" si="19"/>
        <v>47.325909391681947</v>
      </c>
      <c r="C270" s="213">
        <f t="shared" si="19"/>
        <v>31.320069472156959</v>
      </c>
    </row>
    <row r="271" spans="1:3" x14ac:dyDescent="0.3">
      <c r="A271" s="214">
        <v>50710</v>
      </c>
      <c r="B271" s="213">
        <f t="shared" si="19"/>
        <v>48.017519758575006</v>
      </c>
      <c r="C271" s="213">
        <f t="shared" si="19"/>
        <v>32.011679839049997</v>
      </c>
    </row>
    <row r="272" spans="1:3" x14ac:dyDescent="0.3">
      <c r="A272" s="214">
        <v>50740</v>
      </c>
      <c r="B272" s="213">
        <f t="shared" si="19"/>
        <v>51.969578997963929</v>
      </c>
      <c r="C272" s="213">
        <f t="shared" si="19"/>
        <v>34.778121306622239</v>
      </c>
    </row>
    <row r="273" spans="1:3" x14ac:dyDescent="0.3">
      <c r="A273" s="214">
        <v>50771</v>
      </c>
      <c r="B273" s="213">
        <f>B261*(1+$F$22)</f>
        <v>70.539061057046041</v>
      </c>
      <c r="C273" s="213">
        <f>C261*(1+$F$22)</f>
        <v>51.236825151751219</v>
      </c>
    </row>
    <row r="274" spans="1:3" x14ac:dyDescent="0.3">
      <c r="A274" s="214">
        <v>50802</v>
      </c>
      <c r="B274" s="213">
        <f t="shared" ref="B274:C284" si="20">B262*(1+$F$22)</f>
        <v>65.8903550274986</v>
      </c>
      <c r="C274" s="213">
        <f t="shared" si="20"/>
        <v>46.386001468745178</v>
      </c>
    </row>
    <row r="275" spans="1:3" x14ac:dyDescent="0.3">
      <c r="A275" s="214">
        <v>50830</v>
      </c>
      <c r="B275" s="213">
        <f t="shared" si="20"/>
        <v>54.066472300171391</v>
      </c>
      <c r="C275" s="213">
        <f t="shared" si="20"/>
        <v>37.492824716567462</v>
      </c>
    </row>
    <row r="276" spans="1:3" x14ac:dyDescent="0.3">
      <c r="A276" s="214">
        <v>50861</v>
      </c>
      <c r="B276" s="213">
        <f t="shared" si="20"/>
        <v>49.114589790436071</v>
      </c>
      <c r="C276" s="213">
        <f t="shared" si="20"/>
        <v>35.976942315628072</v>
      </c>
    </row>
    <row r="277" spans="1:3" x14ac:dyDescent="0.3">
      <c r="A277" s="214">
        <v>50891</v>
      </c>
      <c r="B277" s="213">
        <f t="shared" si="20"/>
        <v>51.337883978480512</v>
      </c>
      <c r="C277" s="213">
        <f t="shared" si="20"/>
        <v>29.003883271306897</v>
      </c>
    </row>
    <row r="278" spans="1:3" x14ac:dyDescent="0.3">
      <c r="A278" s="214">
        <v>50922</v>
      </c>
      <c r="B278" s="213">
        <f t="shared" si="20"/>
        <v>51.236825151751219</v>
      </c>
      <c r="C278" s="213">
        <f t="shared" si="20"/>
        <v>32.743059860290707</v>
      </c>
    </row>
    <row r="279" spans="1:3" x14ac:dyDescent="0.3">
      <c r="A279" s="214">
        <v>50952</v>
      </c>
      <c r="B279" s="213">
        <f t="shared" si="20"/>
        <v>64.677649106747083</v>
      </c>
      <c r="C279" s="213">
        <f t="shared" si="20"/>
        <v>33.652589300854352</v>
      </c>
    </row>
    <row r="280" spans="1:3" x14ac:dyDescent="0.3">
      <c r="A280" s="214">
        <v>50983</v>
      </c>
      <c r="B280" s="213">
        <f t="shared" si="20"/>
        <v>58.61411950298956</v>
      </c>
      <c r="C280" s="213">
        <f t="shared" si="20"/>
        <v>32.844118687020021</v>
      </c>
    </row>
    <row r="281" spans="1:3" x14ac:dyDescent="0.3">
      <c r="A281" s="214">
        <v>51014</v>
      </c>
      <c r="B281" s="213">
        <f t="shared" si="20"/>
        <v>49.822001577541137</v>
      </c>
      <c r="C281" s="213">
        <f t="shared" si="20"/>
        <v>31.429295112809918</v>
      </c>
    </row>
    <row r="282" spans="1:3" x14ac:dyDescent="0.3">
      <c r="A282" s="214">
        <v>51044</v>
      </c>
      <c r="B282" s="213">
        <f t="shared" si="20"/>
        <v>48.407178003331019</v>
      </c>
      <c r="C282" s="213">
        <f t="shared" si="20"/>
        <v>32.035648073185676</v>
      </c>
    </row>
    <row r="283" spans="1:3" x14ac:dyDescent="0.3">
      <c r="A283" s="214">
        <v>51075</v>
      </c>
      <c r="B283" s="213">
        <f t="shared" si="20"/>
        <v>49.114589790436071</v>
      </c>
      <c r="C283" s="213">
        <f t="shared" si="20"/>
        <v>32.743059860290707</v>
      </c>
    </row>
    <row r="284" spans="1:3" x14ac:dyDescent="0.3">
      <c r="A284" s="214">
        <v>51105</v>
      </c>
      <c r="B284" s="213">
        <f t="shared" si="20"/>
        <v>53.156942859607796</v>
      </c>
      <c r="C284" s="213">
        <f t="shared" si="20"/>
        <v>35.572707008710914</v>
      </c>
    </row>
    <row r="285" spans="1:3" x14ac:dyDescent="0.3">
      <c r="A285" s="214">
        <v>51136</v>
      </c>
      <c r="B285" s="213">
        <f>B273*(1+$F$23)</f>
        <v>71.137952804661552</v>
      </c>
      <c r="C285" s="213">
        <f>C273*(1+$F$23)</f>
        <v>51.671836779317211</v>
      </c>
    </row>
    <row r="286" spans="1:3" x14ac:dyDescent="0.3">
      <c r="A286" s="214">
        <v>51167</v>
      </c>
      <c r="B286" s="213">
        <f t="shared" ref="B286:C296" si="21">B274*(1+$F$23)</f>
        <v>66.449778264526273</v>
      </c>
      <c r="C286" s="213">
        <f t="shared" si="21"/>
        <v>46.779828563523857</v>
      </c>
    </row>
    <row r="287" spans="1:3" x14ac:dyDescent="0.3">
      <c r="A287" s="214">
        <v>51196</v>
      </c>
      <c r="B287" s="213">
        <f t="shared" si="21"/>
        <v>54.52550823852998</v>
      </c>
      <c r="C287" s="213">
        <f t="shared" si="21"/>
        <v>37.811146834569399</v>
      </c>
    </row>
    <row r="288" spans="1:3" x14ac:dyDescent="0.3">
      <c r="A288" s="214">
        <v>51227</v>
      </c>
      <c r="B288" s="213">
        <f t="shared" si="21"/>
        <v>49.53158318490761</v>
      </c>
      <c r="C288" s="213">
        <f t="shared" si="21"/>
        <v>36.282394267133974</v>
      </c>
    </row>
    <row r="289" spans="1:3" x14ac:dyDescent="0.3">
      <c r="A289" s="214">
        <v>51257</v>
      </c>
      <c r="B289" s="213">
        <f t="shared" si="21"/>
        <v>51.773753617146241</v>
      </c>
      <c r="C289" s="213">
        <f t="shared" si="21"/>
        <v>29.250132456931038</v>
      </c>
    </row>
    <row r="290" spans="1:3" x14ac:dyDescent="0.3">
      <c r="A290" s="214">
        <v>51288</v>
      </c>
      <c r="B290" s="213">
        <f t="shared" si="21"/>
        <v>51.671836779317211</v>
      </c>
      <c r="C290" s="213">
        <f t="shared" si="21"/>
        <v>33.021055456605069</v>
      </c>
    </row>
    <row r="291" spans="1:3" x14ac:dyDescent="0.3">
      <c r="A291" s="214">
        <v>51318</v>
      </c>
      <c r="B291" s="213">
        <f t="shared" si="21"/>
        <v>65.226776210577924</v>
      </c>
      <c r="C291" s="213">
        <f t="shared" si="21"/>
        <v>33.938306997066334</v>
      </c>
    </row>
    <row r="292" spans="1:3" x14ac:dyDescent="0.3">
      <c r="A292" s="214">
        <v>51349</v>
      </c>
      <c r="B292" s="213">
        <f t="shared" si="21"/>
        <v>59.111765940836257</v>
      </c>
      <c r="C292" s="213">
        <f t="shared" si="21"/>
        <v>33.12297229443412</v>
      </c>
    </row>
    <row r="293" spans="1:3" x14ac:dyDescent="0.3">
      <c r="A293" s="214">
        <v>51380</v>
      </c>
      <c r="B293" s="213">
        <f t="shared" si="21"/>
        <v>50.245001049710829</v>
      </c>
      <c r="C293" s="213">
        <f t="shared" si="21"/>
        <v>31.696136564827714</v>
      </c>
    </row>
    <row r="294" spans="1:3" x14ac:dyDescent="0.3">
      <c r="A294" s="214">
        <v>51410</v>
      </c>
      <c r="B294" s="213">
        <f t="shared" si="21"/>
        <v>48.818165320104413</v>
      </c>
      <c r="C294" s="213">
        <f t="shared" si="21"/>
        <v>32.307637591801885</v>
      </c>
    </row>
    <row r="295" spans="1:3" x14ac:dyDescent="0.3">
      <c r="A295" s="214">
        <v>51441</v>
      </c>
      <c r="B295" s="213">
        <f t="shared" si="21"/>
        <v>49.53158318490761</v>
      </c>
      <c r="C295" s="213">
        <f t="shared" si="21"/>
        <v>33.021055456605069</v>
      </c>
    </row>
    <row r="296" spans="1:3" x14ac:dyDescent="0.3">
      <c r="A296" s="214">
        <v>51471</v>
      </c>
      <c r="B296" s="213">
        <f t="shared" si="21"/>
        <v>53.608256698068764</v>
      </c>
      <c r="C296" s="213">
        <f t="shared" si="21"/>
        <v>35.874726915817874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Avoided Cost Energy</vt:lpstr>
      <vt:lpstr>Iteration Prices</vt:lpstr>
      <vt:lpstr>Iteration MPS</vt:lpstr>
      <vt:lpstr>VOM</vt:lpstr>
      <vt:lpstr>Generat</vt:lpstr>
      <vt:lpstr>Regulation Cost</vt:lpstr>
      <vt:lpstr>Rev Req</vt:lpstr>
      <vt:lpstr>Depr</vt:lpstr>
      <vt:lpstr>Forward Curve</vt:lpstr>
      <vt:lpstr>ICE</vt:lpstr>
      <vt:lpstr>EIA</vt:lpstr>
      <vt:lpstr>AnnualDiscountFactor</vt:lpstr>
      <vt:lpstr>ColstripACValue</vt:lpstr>
      <vt:lpstr>'Avoided Cost Energy'!ColstripHR</vt:lpstr>
      <vt:lpstr>ColstripHR</vt:lpstr>
      <vt:lpstr>ColstripOffsetValCO2</vt:lpstr>
      <vt:lpstr>'Avoided Cost Energy'!ColstripTonneCO2pMWh</vt:lpstr>
      <vt:lpstr>ColstripTonneCO2pMWh</vt:lpstr>
      <vt:lpstr>ExcessSalesMWh</vt:lpstr>
      <vt:lpstr>OffsetPurchases</vt:lpstr>
      <vt:lpstr>OffsetPurchasesValue</vt:lpstr>
      <vt:lpstr>OffsetPurchValCO2</vt:lpstr>
      <vt:lpstr>WACC</vt:lpstr>
      <vt:lpstr>Year</vt:lpstr>
    </vt:vector>
  </TitlesOfParts>
  <Company>NorthWestern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Guldseth</dc:creator>
  <cp:lastModifiedBy>Douglas, Tina  (PUC)</cp:lastModifiedBy>
  <cp:lastPrinted>2017-08-23T21:29:02Z</cp:lastPrinted>
  <dcterms:created xsi:type="dcterms:W3CDTF">2014-08-28T19:19:01Z</dcterms:created>
  <dcterms:modified xsi:type="dcterms:W3CDTF">2017-08-24T15:41:49Z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{020F15E1-94E2-4750-9D75-4769C1E86F71}</vt:lpwstr>
  </property>
</Properties>
</file>