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7792" windowHeight="12840"/>
  </bookViews>
  <sheets>
    <sheet name="Cash W Cap W7" sheetId="1" r:id="rId1"/>
    <sheet name="Rev Req W8" sheetId="2" r:id="rId2"/>
    <sheet name="Loaders T23" sheetId="3" r:id="rId3"/>
  </sheets>
  <externalReferences>
    <externalReference r:id="rId4"/>
    <externalReference r:id="rId5"/>
  </externalReferences>
  <definedNames>
    <definedName name="_Order1" hidden="1">255</definedName>
    <definedName name="_Order2" hidden="1">255</definedName>
    <definedName name="_xlnm.Print_Area" localSheetId="2">'Loaders T23'!$B$1:$I$22</definedName>
  </definedNames>
  <calcPr calcId="145621"/>
</workbook>
</file>

<file path=xl/calcChain.xml><?xml version="1.0" encoding="utf-8"?>
<calcChain xmlns="http://schemas.openxmlformats.org/spreadsheetml/2006/main">
  <c r="H17" i="3" l="1"/>
  <c r="H16" i="3"/>
  <c r="B16" i="3"/>
  <c r="B17" i="3" s="1"/>
  <c r="B19" i="3" s="1"/>
  <c r="H14" i="3"/>
  <c r="A1" i="3"/>
  <c r="F17" i="1"/>
  <c r="G27" i="2"/>
  <c r="P14" i="2"/>
  <c r="P13" i="2"/>
  <c r="I28" i="2" s="1"/>
  <c r="B13" i="2"/>
  <c r="B14" i="2" s="1"/>
  <c r="B16" i="2" s="1"/>
  <c r="B21" i="2" s="1"/>
  <c r="B36" i="2" s="1"/>
  <c r="B37" i="2" s="1"/>
  <c r="B39" i="2" s="1"/>
  <c r="P12" i="2"/>
  <c r="P16" i="2" s="1"/>
  <c r="L36" i="2" s="1"/>
  <c r="A1" i="2"/>
  <c r="J15" i="1"/>
  <c r="I15" i="1"/>
  <c r="H15" i="1"/>
  <c r="G15" i="1"/>
  <c r="F15" i="1"/>
  <c r="B15" i="1"/>
  <c r="J13" i="1"/>
  <c r="I13" i="1"/>
  <c r="H13" i="1"/>
  <c r="G13" i="1"/>
  <c r="F13" i="1"/>
  <c r="A1" i="1"/>
  <c r="D19" i="1" l="1"/>
  <c r="G29" i="2"/>
  <c r="G31" i="2" s="1"/>
  <c r="L37" i="2" s="1"/>
  <c r="L40" i="2" s="1"/>
  <c r="D20" i="1"/>
  <c r="D21" i="1"/>
  <c r="D22" i="1"/>
</calcChain>
</file>

<file path=xl/sharedStrings.xml><?xml version="1.0" encoding="utf-8"?>
<sst xmlns="http://schemas.openxmlformats.org/spreadsheetml/2006/main" count="83" uniqueCount="68">
  <si>
    <t>OTTER TAIL POWER  COMPANY</t>
  </si>
  <si>
    <t xml:space="preserve">SUMMARY OF FUEL AND NONFUEL </t>
  </si>
  <si>
    <t>CASH WORKING CAPITAL</t>
  </si>
  <si>
    <t>System</t>
  </si>
  <si>
    <t>MN</t>
  </si>
  <si>
    <t>ND</t>
  </si>
  <si>
    <t>SD</t>
  </si>
  <si>
    <t>FERC</t>
  </si>
  <si>
    <t xml:space="preserve">Purchased Power  Working Capital Factor </t>
  </si>
  <si>
    <t>O&amp;M Working Capital Factor (Other)</t>
  </si>
  <si>
    <t xml:space="preserve">Source: </t>
  </si>
  <si>
    <t xml:space="preserve">DERIVATION OF REVENUE REQUIREMENT </t>
  </si>
  <si>
    <t>FOR WORKING CAPITAL FACTOR</t>
  </si>
  <si>
    <t>I.</t>
  </si>
  <si>
    <t>Derivation of Overall Return:</t>
  </si>
  <si>
    <t>Incremental</t>
  </si>
  <si>
    <t xml:space="preserve"> Incremental </t>
  </si>
  <si>
    <t xml:space="preserve"> Weighted</t>
  </si>
  <si>
    <t xml:space="preserve"> Capital </t>
  </si>
  <si>
    <t xml:space="preserve"> Cost of</t>
  </si>
  <si>
    <t xml:space="preserve"> Structure</t>
  </si>
  <si>
    <t xml:space="preserve"> Capital</t>
  </si>
  <si>
    <t>Debt</t>
  </si>
  <si>
    <t xml:space="preserve"> x</t>
  </si>
  <si>
    <t xml:space="preserve"> = </t>
  </si>
  <si>
    <t>Preferred</t>
  </si>
  <si>
    <t>Common Equity</t>
  </si>
  <si>
    <t>Overall Return = Composite Incremental Cost of Capital</t>
  </si>
  <si>
    <t>II.</t>
  </si>
  <si>
    <t>Derivation of Income Tax Component:</t>
  </si>
  <si>
    <t>Income Tax Component</t>
  </si>
  <si>
    <t xml:space="preserve">   Tax Rate</t>
  </si>
  <si>
    <t>=</t>
  </si>
  <si>
    <t>-----------------  x  (Cost of Preferred + Cost of Common Equity)</t>
  </si>
  <si>
    <t xml:space="preserve"> 1 - Tax Rate</t>
  </si>
  <si>
    <r>
      <t>Fed and State</t>
    </r>
    <r>
      <rPr>
        <vertAlign val="superscript"/>
        <sz val="10"/>
        <rFont val="Times New Roman"/>
        <family val="1"/>
      </rPr>
      <t>1</t>
    </r>
  </si>
  <si>
    <t>%</t>
  </si>
  <si>
    <t>-----------------</t>
  </si>
  <si>
    <t>III.</t>
  </si>
  <si>
    <t>Derivation of Revenue Requirement for Working Capital Factor:</t>
  </si>
  <si>
    <t>Overall Return</t>
  </si>
  <si>
    <t xml:space="preserve"> =</t>
  </si>
  <si>
    <t xml:space="preserve">Revenue Requirement for Working </t>
  </si>
  <si>
    <t>Capital Factor</t>
  </si>
  <si>
    <t xml:space="preserve">Sources:  </t>
  </si>
  <si>
    <t>Lines (1) - (3):</t>
  </si>
  <si>
    <t>Information provided by Janelle Johnson, 10/29/2009.</t>
  </si>
  <si>
    <t xml:space="preserve">  Line (5):</t>
  </si>
  <si>
    <t>Provided by OTPC. "ETR - OTP only - YE 2008 (NERA).xls" Includes 2008 Federal and State taxes weighted by the amount of plant in service in each state.</t>
  </si>
  <si>
    <t xml:space="preserve">Note:  </t>
  </si>
  <si>
    <t>State income tax rates are weighted by 2008 retail revenue.</t>
  </si>
  <si>
    <t>LOADING FACTORS FOR ADMINISTRATIVE &amp; GENERAL</t>
  </si>
  <si>
    <t>EXPENSES AND GENERAL PLANT &amp;</t>
  </si>
  <si>
    <t xml:space="preserve"> THE ELECTRIC SHARE OF COMMON PLANT</t>
  </si>
  <si>
    <t>Estimate of</t>
  </si>
  <si>
    <t>Loading</t>
  </si>
  <si>
    <t>Factor</t>
  </si>
  <si>
    <t>Administrative and General Expenses</t>
  </si>
  <si>
    <t xml:space="preserve">and Social Security and Unemployment Taxes                     </t>
  </si>
  <si>
    <t xml:space="preserve">Applicable to Non-Plant-Related Expenses </t>
  </si>
  <si>
    <t>Applicable to Plant-Related Expenses (Distribution Substations)</t>
  </si>
  <si>
    <t>Applicable to Plant-Related Expenses (Other Distribution)</t>
  </si>
  <si>
    <t>General Plant &amp; the Electric Share of Common Plant</t>
  </si>
  <si>
    <t>Notes:</t>
  </si>
  <si>
    <t>Sources:</t>
  </si>
  <si>
    <t>NERA workfile: "Loaders Memo.doc"</t>
  </si>
  <si>
    <t>External File: "Final Aggen Otter Tail_Data Input Sheet Update 1982-2008 (before Adjustments).xls"</t>
  </si>
  <si>
    <t>External File: "Final Aggen Otter Tail_Data Input Sheet Update 1982-2008 (after Adjustments).xls"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</si>
</sst>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164" formatCode="mmmm\ d\,\ yyyy"/>
    <numFmt numFmtId="165" formatCode="0.00_)"/>
    <numFmt numFmtId="166" formatCode=";;;"/>
    <numFmt numFmtId="167" formatCode="#,##0.0000_);\(#,##0.0000\)"/>
  </numFmts>
  <fonts count="13" x14ac:knownFonts="1">
    <font>
      <sz val="10"/>
      <name val="Tms Rmn"/>
    </font>
    <font>
      <sz val="10"/>
      <name val="Tms Rmn"/>
    </font>
    <font>
      <sz val="10"/>
      <color indexed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39" fontId="0" fillId="0" borderId="0"/>
    <xf numFmtId="39" fontId="1" fillId="0" borderId="0"/>
    <xf numFmtId="37" fontId="4" fillId="0" borderId="0" applyFill="0" applyBorder="0" applyAlignment="0" applyProtection="0"/>
    <xf numFmtId="5" fontId="4" fillId="0" borderId="0" applyFill="0" applyBorder="0" applyAlignment="0" applyProtection="0"/>
    <xf numFmtId="164" fontId="4" fillId="0" borderId="0" applyFill="0" applyBorder="0" applyAlignment="0" applyProtection="0"/>
    <xf numFmtId="2" fontId="4" fillId="0" borderId="0" applyFill="0" applyBorder="0" applyAlignment="0" applyProtection="0"/>
    <xf numFmtId="0" fontId="7" fillId="0" borderId="4" applyNumberFormat="0" applyAlignment="0" applyProtection="0">
      <alignment horizontal="left" vertical="center"/>
    </xf>
    <xf numFmtId="0" fontId="7" fillId="0" borderId="5">
      <alignment horizontal="left" vertical="center"/>
    </xf>
  </cellStyleXfs>
  <cellXfs count="78">
    <xf numFmtId="39" fontId="0" fillId="0" borderId="0" xfId="0"/>
    <xf numFmtId="39" fontId="2" fillId="0" borderId="0" xfId="0" applyFont="1" applyAlignment="1">
      <alignment horizontal="left"/>
    </xf>
    <xf numFmtId="39" fontId="3" fillId="0" borderId="0" xfId="0" applyFont="1"/>
    <xf numFmtId="39" fontId="4" fillId="0" borderId="0" xfId="0" applyFont="1"/>
    <xf numFmtId="39" fontId="5" fillId="0" borderId="0" xfId="0" applyFont="1" applyAlignment="1">
      <alignment horizontal="centerContinuous"/>
    </xf>
    <xf numFmtId="39" fontId="4" fillId="0" borderId="0" xfId="0" applyFont="1" applyAlignment="1">
      <alignment horizontal="centerContinuous"/>
    </xf>
    <xf numFmtId="39" fontId="4" fillId="0" borderId="0" xfId="0" applyFont="1" applyFill="1"/>
    <xf numFmtId="39" fontId="4" fillId="0" borderId="0" xfId="0" applyFont="1" applyFill="1" applyBorder="1" applyAlignment="1">
      <alignment horizontal="centerContinuous"/>
    </xf>
    <xf numFmtId="37" fontId="6" fillId="0" borderId="1" xfId="0" applyNumberFormat="1" applyFont="1" applyFill="1" applyBorder="1" applyAlignment="1" applyProtection="1">
      <alignment horizontal="center"/>
    </xf>
    <xf numFmtId="39" fontId="6" fillId="0" borderId="0" xfId="0" applyFont="1" applyBorder="1" applyAlignment="1">
      <alignment horizontal="center"/>
    </xf>
    <xf numFmtId="39" fontId="6" fillId="0" borderId="0" xfId="0" applyFont="1" applyAlignment="1">
      <alignment horizontal="center"/>
    </xf>
    <xf numFmtId="37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5" fontId="4" fillId="0" borderId="2" xfId="0" applyNumberFormat="1" applyFont="1" applyFill="1" applyBorder="1" applyAlignment="1" applyProtection="1">
      <alignment horizontal="right"/>
    </xf>
    <xf numFmtId="10" fontId="4" fillId="0" borderId="0" xfId="0" applyNumberFormat="1" applyFont="1" applyFill="1" applyBorder="1" applyAlignment="1" applyProtection="1">
      <alignment horizontal="right"/>
    </xf>
    <xf numFmtId="39" fontId="4" fillId="0" borderId="0" xfId="0" applyFont="1" applyBorder="1"/>
    <xf numFmtId="39" fontId="4" fillId="0" borderId="0" xfId="1" quotePrefix="1" applyFont="1" applyFill="1" applyAlignment="1">
      <alignment horizontal="left"/>
    </xf>
    <xf numFmtId="39" fontId="4" fillId="0" borderId="0" xfId="0" applyFont="1" applyFill="1" applyAlignment="1">
      <alignment horizontal="center"/>
    </xf>
    <xf numFmtId="39" fontId="4" fillId="0" borderId="0" xfId="0" applyFont="1" applyFill="1" applyAlignment="1">
      <alignment horizontal="left"/>
    </xf>
    <xf numFmtId="39" fontId="4" fillId="0" borderId="0" xfId="0" quotePrefix="1" applyFont="1" applyFill="1" applyAlignment="1">
      <alignment horizontal="left"/>
    </xf>
    <xf numFmtId="39" fontId="6" fillId="0" borderId="0" xfId="0" applyFont="1" applyFill="1" applyAlignment="1">
      <alignment horizontal="left"/>
    </xf>
    <xf numFmtId="39" fontId="4" fillId="0" borderId="0" xfId="0" applyFont="1" applyAlignment="1">
      <alignment horizontal="left"/>
    </xf>
    <xf numFmtId="37" fontId="4" fillId="0" borderId="0" xfId="1" applyNumberFormat="1" applyFont="1" applyFill="1" applyAlignment="1" applyProtection="1">
      <alignment horizontal="center"/>
    </xf>
    <xf numFmtId="37" fontId="4" fillId="0" borderId="0" xfId="1" applyNumberFormat="1" applyFont="1" applyFill="1" applyProtection="1"/>
    <xf numFmtId="39" fontId="4" fillId="0" borderId="0" xfId="1" applyFont="1" applyFill="1"/>
    <xf numFmtId="5" fontId="4" fillId="0" borderId="0" xfId="1" applyNumberFormat="1" applyFont="1" applyFill="1" applyBorder="1" applyAlignment="1" applyProtection="1">
      <alignment horizontal="right"/>
    </xf>
    <xf numFmtId="39" fontId="4" fillId="0" borderId="0" xfId="1" applyFont="1" applyFill="1" applyAlignment="1">
      <alignment horizontal="center"/>
    </xf>
    <xf numFmtId="10" fontId="4" fillId="0" borderId="0" xfId="1" applyNumberFormat="1" applyFont="1" applyFill="1" applyBorder="1" applyAlignment="1" applyProtection="1">
      <alignment horizontal="right"/>
    </xf>
    <xf numFmtId="39" fontId="4" fillId="0" borderId="0" xfId="1" applyFont="1" applyFill="1" applyAlignment="1">
      <alignment horizontal="left"/>
    </xf>
    <xf numFmtId="37" fontId="4" fillId="0" borderId="0" xfId="1" applyNumberFormat="1" applyFont="1" applyFill="1" applyBorder="1" applyAlignment="1" applyProtection="1">
      <alignment horizontal="right"/>
    </xf>
    <xf numFmtId="39" fontId="3" fillId="0" borderId="0" xfId="0" applyFont="1" applyFill="1"/>
    <xf numFmtId="39" fontId="5" fillId="0" borderId="0" xfId="0" applyFont="1" applyFill="1" applyAlignment="1">
      <alignment horizontal="centerContinuous"/>
    </xf>
    <xf numFmtId="39" fontId="4" fillId="0" borderId="0" xfId="0" applyFont="1" applyFill="1" applyAlignment="1">
      <alignment horizontal="centerContinuous"/>
    </xf>
    <xf numFmtId="39" fontId="4" fillId="0" borderId="0" xfId="0" applyFont="1" applyFill="1" applyBorder="1"/>
    <xf numFmtId="39" fontId="4" fillId="0" borderId="6" xfId="0" applyFont="1" applyFill="1" applyBorder="1" applyAlignment="1">
      <alignment horizontal="centerContinuous"/>
    </xf>
    <xf numFmtId="10" fontId="4" fillId="0" borderId="0" xfId="0" applyNumberFormat="1" applyFont="1" applyFill="1" applyAlignment="1" applyProtection="1">
      <alignment horizontal="center"/>
    </xf>
    <xf numFmtId="10" fontId="4" fillId="0" borderId="0" xfId="0" applyNumberFormat="1" applyFont="1" applyFill="1" applyProtection="1"/>
    <xf numFmtId="10" fontId="4" fillId="0" borderId="6" xfId="0" applyNumberFormat="1" applyFont="1" applyFill="1" applyBorder="1" applyProtection="1"/>
    <xf numFmtId="39" fontId="8" fillId="0" borderId="0" xfId="0" applyFont="1" applyFill="1"/>
    <xf numFmtId="165" fontId="4" fillId="0" borderId="0" xfId="0" applyNumberFormat="1" applyFont="1" applyFill="1" applyProtection="1"/>
    <xf numFmtId="166" fontId="4" fillId="0" borderId="0" xfId="0" applyNumberFormat="1" applyFont="1" applyFill="1" applyProtection="1">
      <protection locked="0"/>
    </xf>
    <xf numFmtId="39" fontId="6" fillId="0" borderId="0" xfId="0" applyFont="1" applyFill="1" applyAlignment="1">
      <alignment horizontal="right" vertical="top"/>
    </xf>
    <xf numFmtId="39" fontId="4" fillId="0" borderId="0" xfId="0" applyFont="1" applyFill="1" applyAlignment="1">
      <alignment horizontal="right" vertical="top"/>
    </xf>
    <xf numFmtId="0" fontId="4" fillId="0" borderId="0" xfId="0" applyNumberFormat="1" applyFont="1" applyFill="1" applyAlignment="1">
      <alignment horizontal="left" vertical="top"/>
    </xf>
    <xf numFmtId="39" fontId="1" fillId="0" borderId="0" xfId="0" applyFont="1" applyAlignment="1">
      <alignment vertical="top"/>
    </xf>
    <xf numFmtId="39" fontId="4" fillId="0" borderId="0" xfId="0" applyFont="1" applyFill="1" applyAlignment="1">
      <alignment horizontal="right"/>
    </xf>
    <xf numFmtId="0" fontId="4" fillId="0" borderId="0" xfId="0" applyNumberFormat="1" applyFont="1" applyFill="1" applyAlignment="1"/>
    <xf numFmtId="39" fontId="1" fillId="0" borderId="0" xfId="0" applyFont="1" applyAlignment="1">
      <alignment horizontal="centerContinuous"/>
    </xf>
    <xf numFmtId="39" fontId="4" fillId="0" borderId="0" xfId="0" applyFont="1" applyFill="1" applyAlignment="1">
      <alignment horizontal="left" vertical="top" indent="2"/>
    </xf>
    <xf numFmtId="0" fontId="9" fillId="0" borderId="0" xfId="0" applyNumberFormat="1" applyFont="1" applyFill="1"/>
    <xf numFmtId="10" fontId="4" fillId="2" borderId="0" xfId="0" applyNumberFormat="1" applyFont="1" applyFill="1" applyProtection="1"/>
    <xf numFmtId="10" fontId="4" fillId="2" borderId="2" xfId="0" applyNumberFormat="1" applyFont="1" applyFill="1" applyBorder="1" applyAlignment="1" applyProtection="1">
      <alignment horizontal="right"/>
    </xf>
    <xf numFmtId="10" fontId="4" fillId="2" borderId="3" xfId="0" applyNumberFormat="1" applyFont="1" applyFill="1" applyBorder="1" applyAlignment="1" applyProtection="1">
      <alignment horizontal="right"/>
    </xf>
    <xf numFmtId="10" fontId="4" fillId="2" borderId="7" xfId="0" applyNumberFormat="1" applyFont="1" applyFill="1" applyBorder="1" applyAlignment="1" applyProtection="1">
      <alignment horizontal="right"/>
    </xf>
    <xf numFmtId="39" fontId="3" fillId="0" borderId="0" xfId="0" applyFont="1" applyAlignment="1"/>
    <xf numFmtId="39" fontId="10" fillId="0" borderId="0" xfId="0" applyFont="1" applyAlignment="1">
      <alignment horizontal="centerContinuous"/>
    </xf>
    <xf numFmtId="39" fontId="3" fillId="0" borderId="0" xfId="0" applyFont="1" applyAlignment="1">
      <alignment horizontal="left"/>
    </xf>
    <xf numFmtId="39" fontId="10" fillId="0" borderId="0" xfId="0" applyFont="1" applyAlignment="1">
      <alignment horizontal="left"/>
    </xf>
    <xf numFmtId="39" fontId="10" fillId="0" borderId="0" xfId="0" applyFont="1" applyAlignment="1">
      <alignment horizontal="center"/>
    </xf>
    <xf numFmtId="39" fontId="11" fillId="0" borderId="0" xfId="0" applyFont="1" applyAlignment="1">
      <alignment horizontal="center"/>
    </xf>
    <xf numFmtId="39" fontId="3" fillId="0" borderId="0" xfId="0" applyFont="1" applyAlignment="1">
      <alignment horizontal="center"/>
    </xf>
    <xf numFmtId="39" fontId="3" fillId="0" borderId="6" xfId="0" applyFont="1" applyBorder="1" applyAlignment="1">
      <alignment horizontal="center"/>
    </xf>
    <xf numFmtId="39" fontId="3" fillId="0" borderId="0" xfId="0" applyNumberFormat="1" applyFont="1" applyProtection="1"/>
    <xf numFmtId="37" fontId="3" fillId="0" borderId="0" xfId="0" applyNumberFormat="1" applyFont="1" applyAlignment="1" applyProtection="1">
      <alignment horizontal="center"/>
    </xf>
    <xf numFmtId="10" fontId="3" fillId="2" borderId="0" xfId="0" applyNumberFormat="1" applyFont="1" applyFill="1" applyAlignment="1" applyProtection="1">
      <alignment horizontal="right"/>
    </xf>
    <xf numFmtId="39" fontId="5" fillId="0" borderId="0" xfId="0" applyFont="1"/>
    <xf numFmtId="39" fontId="3" fillId="0" borderId="0" xfId="0" quotePrefix="1" applyFont="1" applyFill="1" applyAlignment="1">
      <alignment horizontal="left"/>
    </xf>
    <xf numFmtId="10" fontId="3" fillId="0" borderId="0" xfId="0" applyNumberFormat="1" applyFont="1" applyFill="1" applyAlignment="1" applyProtection="1">
      <alignment horizontal="right"/>
    </xf>
    <xf numFmtId="167" fontId="3" fillId="0" borderId="0" xfId="0" applyNumberFormat="1" applyFont="1"/>
    <xf numFmtId="37" fontId="3" fillId="0" borderId="0" xfId="0" applyNumberFormat="1" applyFont="1" applyFill="1" applyAlignment="1" applyProtection="1">
      <alignment horizontal="center"/>
    </xf>
    <xf numFmtId="39" fontId="3" fillId="0" borderId="0" xfId="0" applyFont="1" applyFill="1" applyAlignment="1">
      <alignment horizontal="left"/>
    </xf>
    <xf numFmtId="167" fontId="5" fillId="0" borderId="0" xfId="0" applyNumberFormat="1" applyFont="1" applyFill="1"/>
    <xf numFmtId="39" fontId="3" fillId="0" borderId="0" xfId="0" applyFont="1" applyBorder="1"/>
    <xf numFmtId="39" fontId="5" fillId="0" borderId="0" xfId="0" applyFont="1" applyFill="1" applyAlignment="1">
      <alignment horizontal="left"/>
    </xf>
    <xf numFmtId="39" fontId="3" fillId="0" borderId="0" xfId="0" applyFont="1" applyFill="1" applyAlignment="1"/>
    <xf numFmtId="39" fontId="3" fillId="0" borderId="0" xfId="0" applyFont="1" applyBorder="1" applyAlignment="1"/>
    <xf numFmtId="39" fontId="5" fillId="0" borderId="0" xfId="0" applyFont="1" applyAlignment="1">
      <alignment horizontal="left"/>
    </xf>
    <xf numFmtId="39" fontId="12" fillId="0" borderId="0" xfId="0" applyFont="1"/>
  </cellXfs>
  <cellStyles count="8">
    <cellStyle name="Comma0" xfId="2"/>
    <cellStyle name="Currency0" xfId="3"/>
    <cellStyle name="Date" xfId="4"/>
    <cellStyle name="Fixed" xfId="5"/>
    <cellStyle name="Header1" xfId="6"/>
    <cellStyle name="Header2" xfId="7"/>
    <cellStyle name="Normal" xfId="0" builtinId="0"/>
    <cellStyle name="Normal_Elec MC Model (RG&amp;E Template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V8KJ0GF1\Copy%20of%20OTP%20UPDATE%20MC%20MODEL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rala\work\projects\Energy\OTP%20MARGINAL%20COST%20UPDATE%20(R356)\Data%20Requests%20and%20Responses\Taxes\ETR%20-%20OTP%20only%20-%20YE%202008%20(NERA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gy Costs 2010"/>
      <sheetName val="Energy Costs 2011"/>
      <sheetName val="Energy Costs 2012"/>
      <sheetName val="Energy Costs 2013"/>
      <sheetName val="Energy Costs 2014"/>
      <sheetName val="Energy Market Costs 10-14 T3"/>
      <sheetName val="Energy Costs 10-14 T4"/>
      <sheetName val="GENCAP Costs 2010"/>
      <sheetName val="GENCAP Costs 2011"/>
      <sheetName val="GENCAP Costs 2012"/>
      <sheetName val="GENCAP Costs 2013"/>
      <sheetName val="GENCAP Costs 2014"/>
      <sheetName val="GEN CAP Summary 2010-2014"/>
      <sheetName val="GEN CAP 10-14 $kWh T5"/>
      <sheetName val="GEN CAP $kW T6"/>
      <sheetName val="Sum of NITS NUC RATES T7"/>
      <sheetName val="Transm Cost by period 2010 T8"/>
      <sheetName val="Transm Cost by period 2011"/>
      <sheetName val="Transm Cost by period 2012"/>
      <sheetName val="Transm Cost by period 2013"/>
      <sheetName val="Transm Cost by period 2014"/>
      <sheetName val="Ancillary Services Costs T9"/>
      <sheetName val="Dist Substation Inv T10"/>
      <sheetName val="Dist Substation O&amp;M T11"/>
      <sheetName val="Prob of Peak DIST T12"/>
      <sheetName val="Dist Fac Inv per Cust T13"/>
      <sheetName val="DFACOM T14"/>
      <sheetName val="Met &amp; Serv Inv by subclass T15"/>
      <sheetName val="CT &amp; Meter O&amp;M T16"/>
      <sheetName val="CTMeter OM Exp by CustClass T17"/>
      <sheetName val="Lighting O&amp;M T18"/>
      <sheetName val="Cust Accts Exp per Cust T19"/>
      <sheetName val="Cust Acct Exp by Class T20"/>
      <sheetName val="Cust Service &amp; Info Exp T21"/>
      <sheetName val="Cust Serv&amp;Info Exp by Class T22"/>
      <sheetName val="Loaders T23"/>
      <sheetName val="ECC T24"/>
      <sheetName val="Annual Dist Subst T25"/>
      <sheetName val="Dist. Sub DMD T26"/>
      <sheetName val="Annual Dist Fac T27 p1"/>
      <sheetName val="Annual Dist Fac T27 p2"/>
      <sheetName val="Annual Dist Fac T27 p3"/>
      <sheetName val="Annual Dist Fac T28"/>
      <sheetName val="Annual Customer T29 P1"/>
      <sheetName val="Annual Customer T29 P2"/>
      <sheetName val="Annual Customer T29 P3"/>
      <sheetName val="Annual Customer T29 P4"/>
      <sheetName val="Annual Customer T29 P5"/>
      <sheetName val="2010 Summary per KWh Costs T30"/>
      <sheetName val="2010 Summary per kW Costs T31"/>
      <sheetName val="MONTH DIST F COSTS T32"/>
      <sheetName val="MONTH CUST COSTS SUM T33"/>
      <sheetName val="WORKSHEETS --&gt;"/>
      <sheetName val="NITS Calc W1"/>
      <sheetName val="NUC Calc W2"/>
      <sheetName val="LOSS FACTORS &amp; ENERGY LOSS W3"/>
      <sheetName val="Demand Loss Factors W4"/>
      <sheetName val="Energy Losses Factors W5"/>
      <sheetName val="CSHWRKCP W6 P1"/>
      <sheetName val="CSHWRKCP W6 P2"/>
      <sheetName val="CSHWRKCP W6 P3"/>
      <sheetName val="CSHWRKCP W6 P4"/>
      <sheetName val="CSHWRKCP W6 P5"/>
      <sheetName val="Cash W Cap W7"/>
      <sheetName val="Rev Req W8"/>
      <sheetName val="Mat &amp; Supplies W9"/>
      <sheetName val="Labor Cost Index W10"/>
      <sheetName val="Labor &amp; Material Cost Index W11"/>
      <sheetName val="Meter O&amp;M weights W12"/>
      <sheetName val="DISTOM W13"/>
      <sheetName val="Dist Fac O&amp;M Expenses W14"/>
      <sheetName val="Lighting O&amp;M W15"/>
      <sheetName val="Distr Subst O&amp;M W16"/>
      <sheetName val="Meter O&amp;M W17"/>
      <sheetName val="CUSTACC W18"/>
      <sheetName val="CUSTSER W19"/>
      <sheetName val="CUST SUBACC W20"/>
      <sheetName val="Cust Acct Wts W21"/>
      <sheetName val="Cust Acct Wts W22"/>
      <sheetName val="Cust Serv Wts W23"/>
      <sheetName val="Cust Serv Wts W24"/>
      <sheetName val="AVG CUST Subclass W25"/>
      <sheetName val="AVG CUST W26"/>
      <sheetName val="DES DMD W27"/>
      <sheetName val="APPENDIX --&gt;"/>
      <sheetName val="Summary per KWh Costs 11 A1"/>
      <sheetName val="Summary per kW Costs 11 A2"/>
      <sheetName val="Summary per KWh Costs 12 A1"/>
      <sheetName val="Summary per kW Costs 12 A2"/>
      <sheetName val="Summary per KWh Costs 13 A1"/>
      <sheetName val="Summary per kW Costs 13 A2"/>
      <sheetName val="Summary per KWh Costs 14 A1"/>
      <sheetName val="Summary per kW Costs 14 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47">
          <cell r="H47">
            <v>4.1500000000000002E-2</v>
          </cell>
        </row>
        <row r="50">
          <cell r="H50">
            <v>5.8400000000000001E-2</v>
          </cell>
        </row>
      </sheetData>
      <sheetData sheetId="59">
        <row r="1">
          <cell r="A1" t="str">
            <v>CSHWRKCP W6 P2</v>
          </cell>
        </row>
        <row r="47">
          <cell r="H47">
            <v>2.3E-2</v>
          </cell>
        </row>
        <row r="50">
          <cell r="H50">
            <v>5.1900000000000002E-2</v>
          </cell>
        </row>
      </sheetData>
      <sheetData sheetId="60">
        <row r="1">
          <cell r="A1" t="str">
            <v>CSHWRKCP W6 P3</v>
          </cell>
        </row>
        <row r="47">
          <cell r="H47">
            <v>6.2300000000000001E-2</v>
          </cell>
        </row>
        <row r="50">
          <cell r="H50">
            <v>9.2100000000000001E-2</v>
          </cell>
        </row>
      </sheetData>
      <sheetData sheetId="61">
        <row r="1">
          <cell r="A1" t="str">
            <v>CSHWRKCP W6 P4</v>
          </cell>
        </row>
        <row r="47">
          <cell r="H47">
            <v>5.11E-2</v>
          </cell>
        </row>
        <row r="50">
          <cell r="H50">
            <v>7.7499999999999999E-2</v>
          </cell>
        </row>
      </sheetData>
      <sheetData sheetId="62">
        <row r="1">
          <cell r="A1" t="str">
            <v>CSHWRKCP W6 P5</v>
          </cell>
        </row>
        <row r="47">
          <cell r="H47">
            <v>2.4500000000000001E-2</v>
          </cell>
        </row>
        <row r="50">
          <cell r="H50">
            <v>-1.6999999999999999E-3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New Calc"/>
      <sheetName val="2008 Revenue"/>
    </sheetNames>
    <sheetDataSet>
      <sheetData sheetId="0"/>
      <sheetData sheetId="1">
        <row r="17">
          <cell r="C17">
            <v>0.39916673567310057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L91"/>
  <sheetViews>
    <sheetView tabSelected="1" workbookViewId="0">
      <selection activeCell="G23" sqref="G23"/>
    </sheetView>
  </sheetViews>
  <sheetFormatPr defaultColWidth="5.875" defaultRowHeight="13.2" x14ac:dyDescent="0.25"/>
  <cols>
    <col min="1" max="1" width="7.5" style="3" customWidth="1"/>
    <col min="2" max="2" width="8.125" style="3" customWidth="1"/>
    <col min="3" max="3" width="2.5" style="3" customWidth="1"/>
    <col min="4" max="4" width="35.875" style="3" customWidth="1"/>
    <col min="5" max="5" width="2.5" style="3" customWidth="1"/>
    <col min="6" max="10" width="9" style="3" customWidth="1"/>
    <col min="11" max="16384" width="5.875" style="3"/>
  </cols>
  <sheetData>
    <row r="1" spans="1:10" ht="15.6" x14ac:dyDescent="0.3">
      <c r="A1" s="1" t="str">
        <f ca="1">MID(CELL("filename",A1),FIND("]",CELL("filename",A1))+1,LEN(CELL("filename",A1))-FIND("]",CELL("filename",A1)))</f>
        <v>Cash W Cap W7</v>
      </c>
      <c r="B1" s="2"/>
      <c r="C1" s="2"/>
    </row>
    <row r="2" spans="1:10" ht="15.6" x14ac:dyDescent="0.3">
      <c r="B2" s="2"/>
      <c r="C2" s="2"/>
    </row>
    <row r="3" spans="1:10" ht="15.6" x14ac:dyDescent="0.3">
      <c r="B3" s="2"/>
      <c r="C3" s="2"/>
    </row>
    <row r="4" spans="1:10" ht="15.6" x14ac:dyDescent="0.3">
      <c r="A4" s="4" t="s">
        <v>0</v>
      </c>
      <c r="B4" s="5"/>
      <c r="C4" s="5"/>
      <c r="D4" s="5"/>
      <c r="E4" s="5"/>
      <c r="F4" s="5"/>
      <c r="G4" s="5"/>
      <c r="H4" s="5"/>
      <c r="I4" s="5"/>
      <c r="J4" s="5"/>
    </row>
    <row r="5" spans="1:10" ht="15.6" x14ac:dyDescent="0.3">
      <c r="A5" s="4" t="s">
        <v>1</v>
      </c>
      <c r="B5" s="5"/>
      <c r="C5" s="5"/>
      <c r="D5" s="5"/>
      <c r="E5" s="5"/>
      <c r="F5" s="5"/>
      <c r="G5" s="5"/>
      <c r="H5" s="5"/>
      <c r="I5" s="5"/>
      <c r="J5" s="5"/>
    </row>
    <row r="6" spans="1:10" ht="15.6" x14ac:dyDescent="0.3">
      <c r="A6" s="4" t="s">
        <v>2</v>
      </c>
      <c r="B6" s="5"/>
      <c r="C6" s="5"/>
      <c r="D6" s="5"/>
      <c r="E6" s="5"/>
      <c r="F6" s="5"/>
      <c r="G6" s="5"/>
      <c r="H6" s="5"/>
      <c r="I6" s="5"/>
      <c r="J6" s="5"/>
    </row>
    <row r="8" spans="1:10" x14ac:dyDescent="0.25">
      <c r="B8" s="6"/>
      <c r="C8" s="6"/>
      <c r="D8" s="6"/>
      <c r="E8" s="6"/>
      <c r="F8" s="7"/>
    </row>
    <row r="9" spans="1:10" x14ac:dyDescent="0.25">
      <c r="B9" s="6"/>
      <c r="C9" s="6"/>
      <c r="D9" s="6"/>
      <c r="E9" s="6"/>
      <c r="F9" s="7"/>
    </row>
    <row r="10" spans="1:10" ht="13.8" thickBot="1" x14ac:dyDescent="0.3">
      <c r="B10" s="6"/>
      <c r="C10" s="6"/>
      <c r="D10" s="6"/>
      <c r="E10" s="6"/>
      <c r="F10" s="7"/>
    </row>
    <row r="11" spans="1:10" x14ac:dyDescent="0.25">
      <c r="B11" s="6"/>
      <c r="C11" s="6"/>
      <c r="D11" s="6"/>
      <c r="E11" s="6"/>
      <c r="F11" s="8" t="s">
        <v>3</v>
      </c>
      <c r="G11" s="9" t="s">
        <v>4</v>
      </c>
      <c r="H11" s="9" t="s">
        <v>5</v>
      </c>
      <c r="I11" s="9" t="s">
        <v>6</v>
      </c>
      <c r="J11" s="10" t="s">
        <v>7</v>
      </c>
    </row>
    <row r="12" spans="1:10" x14ac:dyDescent="0.25">
      <c r="B12" s="11"/>
      <c r="C12" s="12"/>
      <c r="D12" s="6"/>
      <c r="E12" s="6"/>
      <c r="F12" s="13"/>
      <c r="G12" s="14"/>
      <c r="H12" s="15"/>
      <c r="I12" s="15"/>
    </row>
    <row r="13" spans="1:10" x14ac:dyDescent="0.25">
      <c r="B13" s="11">
        <v>-1</v>
      </c>
      <c r="C13" s="12"/>
      <c r="D13" s="16" t="s">
        <v>8</v>
      </c>
      <c r="E13" s="6"/>
      <c r="F13" s="51">
        <f>'[1]CSHWRKCP W6 P1'!H47</f>
        <v>4.1500000000000002E-2</v>
      </c>
      <c r="G13" s="14">
        <f>'[1]CSHWRKCP W6 P2'!H47</f>
        <v>2.3E-2</v>
      </c>
      <c r="H13" s="14">
        <f>'[1]CSHWRKCP W6 P3'!$H47</f>
        <v>6.2300000000000001E-2</v>
      </c>
      <c r="I13" s="14">
        <f>'[1]CSHWRKCP W6 P4'!$H47</f>
        <v>5.11E-2</v>
      </c>
      <c r="J13" s="14">
        <f>'[1]CSHWRKCP W6 P5'!$H47</f>
        <v>2.4500000000000001E-2</v>
      </c>
    </row>
    <row r="14" spans="1:10" x14ac:dyDescent="0.25">
      <c r="B14" s="17"/>
      <c r="C14" s="6"/>
      <c r="D14" s="6"/>
      <c r="E14" s="6"/>
      <c r="F14" s="51"/>
      <c r="G14" s="14"/>
      <c r="H14" s="15"/>
      <c r="I14" s="15"/>
    </row>
    <row r="15" spans="1:10" ht="13.8" thickBot="1" x14ac:dyDescent="0.3">
      <c r="B15" s="11">
        <f>B13-1</f>
        <v>-2</v>
      </c>
      <c r="C15" s="12"/>
      <c r="D15" s="18" t="s">
        <v>9</v>
      </c>
      <c r="E15" s="6"/>
      <c r="F15" s="52">
        <f>'[1]CSHWRKCP W6 P1'!H50</f>
        <v>5.8400000000000001E-2</v>
      </c>
      <c r="G15" s="14">
        <f>'[1]CSHWRKCP W6 P2'!H50</f>
        <v>5.1900000000000002E-2</v>
      </c>
      <c r="H15" s="14">
        <f>'[1]CSHWRKCP W6 P3'!$H50</f>
        <v>9.2100000000000001E-2</v>
      </c>
      <c r="I15" s="14">
        <f>'[1]CSHWRKCP W6 P4'!$H50</f>
        <v>7.7499999999999999E-2</v>
      </c>
      <c r="J15" s="14">
        <f>'[1]CSHWRKCP W6 P5'!$H50</f>
        <v>-1.6999999999999999E-3</v>
      </c>
    </row>
    <row r="16" spans="1:10" ht="13.8" thickBot="1" x14ac:dyDescent="0.3">
      <c r="B16" s="12"/>
      <c r="C16" s="12"/>
      <c r="D16" s="19"/>
      <c r="E16" s="6"/>
      <c r="F16" s="14"/>
    </row>
    <row r="17" spans="2:12" ht="13.8" thickBot="1" x14ac:dyDescent="0.3">
      <c r="B17" s="12"/>
      <c r="C17" s="12"/>
      <c r="D17" s="18"/>
      <c r="E17" s="6"/>
      <c r="F17" s="53">
        <f>F13+F15</f>
        <v>9.9900000000000003E-2</v>
      </c>
    </row>
    <row r="18" spans="2:12" x14ac:dyDescent="0.25">
      <c r="B18" s="6"/>
      <c r="C18" s="6"/>
      <c r="D18" s="6"/>
      <c r="E18" s="6"/>
      <c r="F18" s="6"/>
    </row>
    <row r="19" spans="2:12" x14ac:dyDescent="0.25">
      <c r="B19" s="20" t="s">
        <v>10</v>
      </c>
      <c r="C19" s="6"/>
      <c r="D19" s="21" t="str">
        <f>'[1]CSHWRKCP W6 P2'!$A$1</f>
        <v>CSHWRKCP W6 P2</v>
      </c>
      <c r="E19" s="6"/>
      <c r="F19" s="6"/>
    </row>
    <row r="20" spans="2:12" x14ac:dyDescent="0.25">
      <c r="B20" s="6"/>
      <c r="C20" s="6"/>
      <c r="D20" s="21" t="str">
        <f>'[1]CSHWRKCP W6 P3'!$A$1</f>
        <v>CSHWRKCP W6 P3</v>
      </c>
      <c r="E20" s="6"/>
      <c r="F20" s="6"/>
    </row>
    <row r="21" spans="2:12" x14ac:dyDescent="0.25">
      <c r="B21" s="6"/>
      <c r="C21" s="6"/>
      <c r="D21" s="21" t="str">
        <f>'[1]CSHWRKCP W6 P4'!$A$1</f>
        <v>CSHWRKCP W6 P4</v>
      </c>
      <c r="E21" s="6"/>
      <c r="F21" s="6"/>
    </row>
    <row r="22" spans="2:12" x14ac:dyDescent="0.25">
      <c r="B22" s="6"/>
      <c r="C22" s="6"/>
      <c r="D22" s="21" t="str">
        <f>'[1]CSHWRKCP W6 P5'!$A$1</f>
        <v>CSHWRKCP W6 P5</v>
      </c>
      <c r="E22" s="6"/>
      <c r="F22" s="6"/>
      <c r="G22" s="6"/>
      <c r="H22" s="6"/>
      <c r="I22" s="6"/>
      <c r="J22" s="6"/>
      <c r="K22" s="6"/>
      <c r="L22" s="6"/>
    </row>
    <row r="23" spans="2:12" x14ac:dyDescent="0.25">
      <c r="B23" s="22"/>
      <c r="C23" s="23"/>
      <c r="D23" s="16"/>
      <c r="E23" s="24"/>
      <c r="F23" s="25"/>
      <c r="I23" s="6"/>
      <c r="J23" s="6"/>
      <c r="K23" s="6"/>
      <c r="L23" s="6"/>
    </row>
    <row r="24" spans="2:12" x14ac:dyDescent="0.25">
      <c r="B24" s="22"/>
      <c r="C24" s="23"/>
      <c r="D24" s="24"/>
      <c r="E24" s="24"/>
      <c r="F24" s="25"/>
    </row>
    <row r="25" spans="2:12" x14ac:dyDescent="0.25">
      <c r="B25" s="26"/>
      <c r="C25" s="24"/>
      <c r="E25" s="24"/>
      <c r="F25" s="24"/>
    </row>
    <row r="26" spans="2:12" x14ac:dyDescent="0.25">
      <c r="B26" s="22"/>
      <c r="C26" s="23"/>
      <c r="D26" s="16"/>
      <c r="E26" s="24"/>
      <c r="F26" s="27"/>
    </row>
    <row r="27" spans="2:12" x14ac:dyDescent="0.25">
      <c r="B27" s="23"/>
      <c r="C27" s="23"/>
      <c r="D27" s="28"/>
      <c r="E27" s="24"/>
      <c r="F27" s="29"/>
    </row>
    <row r="28" spans="2:12" x14ac:dyDescent="0.25">
      <c r="B28" s="23"/>
      <c r="C28" s="23"/>
      <c r="D28" s="16"/>
      <c r="E28" s="24"/>
      <c r="F28" s="29"/>
    </row>
    <row r="29" spans="2:12" x14ac:dyDescent="0.25">
      <c r="B29" s="22"/>
      <c r="C29" s="23"/>
      <c r="D29" s="16"/>
      <c r="E29" s="24"/>
      <c r="F29" s="25"/>
    </row>
    <row r="30" spans="2:12" x14ac:dyDescent="0.25">
      <c r="B30" s="22"/>
      <c r="C30" s="23"/>
      <c r="D30" s="24"/>
      <c r="E30" s="24"/>
      <c r="F30" s="25"/>
    </row>
    <row r="31" spans="2:12" x14ac:dyDescent="0.25">
      <c r="B31" s="26"/>
      <c r="C31" s="24"/>
      <c r="D31" s="28"/>
      <c r="E31" s="24"/>
      <c r="F31" s="24"/>
    </row>
    <row r="32" spans="2:12" x14ac:dyDescent="0.25">
      <c r="B32" s="22"/>
      <c r="C32" s="23"/>
      <c r="D32" s="16"/>
      <c r="E32" s="24"/>
      <c r="F32" s="27"/>
    </row>
    <row r="33" spans="2:6" x14ac:dyDescent="0.25">
      <c r="B33" s="23"/>
      <c r="C33" s="23"/>
      <c r="D33" s="6"/>
      <c r="E33" s="24"/>
      <c r="F33" s="29"/>
    </row>
    <row r="34" spans="2:6" x14ac:dyDescent="0.25">
      <c r="B34" s="6"/>
      <c r="C34" s="6"/>
      <c r="D34" s="6"/>
    </row>
    <row r="35" spans="2:6" x14ac:dyDescent="0.25">
      <c r="B35" s="6"/>
      <c r="C35" s="6"/>
      <c r="D35" s="6"/>
      <c r="E35" s="6"/>
      <c r="F35" s="6"/>
    </row>
    <row r="36" spans="2:6" x14ac:dyDescent="0.25">
      <c r="B36" s="6"/>
      <c r="C36" s="6"/>
      <c r="D36" s="6"/>
      <c r="E36" s="6"/>
      <c r="F36" s="6"/>
    </row>
    <row r="37" spans="2:6" x14ac:dyDescent="0.25">
      <c r="B37" s="6"/>
      <c r="C37" s="6"/>
      <c r="D37" s="6"/>
      <c r="E37" s="6"/>
      <c r="F37" s="6"/>
    </row>
    <row r="38" spans="2:6" x14ac:dyDescent="0.25">
      <c r="B38" s="6"/>
      <c r="C38" s="6"/>
      <c r="D38" s="6"/>
      <c r="E38" s="6"/>
      <c r="F38" s="6"/>
    </row>
    <row r="39" spans="2:6" x14ac:dyDescent="0.25">
      <c r="B39" s="6"/>
      <c r="C39" s="6"/>
      <c r="D39" s="6"/>
      <c r="E39" s="6"/>
      <c r="F39" s="6"/>
    </row>
    <row r="40" spans="2:6" x14ac:dyDescent="0.25">
      <c r="B40" s="6"/>
      <c r="C40" s="6"/>
      <c r="D40" s="6"/>
      <c r="E40" s="6"/>
      <c r="F40" s="6"/>
    </row>
    <row r="41" spans="2:6" x14ac:dyDescent="0.25">
      <c r="B41" s="6"/>
      <c r="C41" s="6"/>
      <c r="D41" s="6"/>
      <c r="E41" s="6"/>
      <c r="F41" s="6"/>
    </row>
    <row r="42" spans="2:6" x14ac:dyDescent="0.25">
      <c r="B42" s="6"/>
      <c r="C42" s="6"/>
      <c r="D42" s="6"/>
      <c r="E42" s="6"/>
      <c r="F42" s="6"/>
    </row>
    <row r="43" spans="2:6" x14ac:dyDescent="0.25">
      <c r="B43" s="6"/>
      <c r="C43" s="6"/>
      <c r="D43" s="6"/>
      <c r="E43" s="6"/>
      <c r="F43" s="6"/>
    </row>
    <row r="44" spans="2:6" x14ac:dyDescent="0.25">
      <c r="B44" s="6"/>
      <c r="C44" s="6"/>
      <c r="D44" s="6"/>
      <c r="E44" s="6"/>
      <c r="F44" s="6"/>
    </row>
    <row r="45" spans="2:6" x14ac:dyDescent="0.25">
      <c r="B45" s="6"/>
      <c r="C45" s="6"/>
      <c r="D45" s="6"/>
      <c r="E45" s="6"/>
      <c r="F45" s="6"/>
    </row>
    <row r="46" spans="2:6" x14ac:dyDescent="0.25">
      <c r="B46" s="6"/>
      <c r="C46" s="6"/>
      <c r="D46" s="6"/>
      <c r="E46" s="6"/>
      <c r="F46" s="6"/>
    </row>
    <row r="47" spans="2:6" x14ac:dyDescent="0.25">
      <c r="B47" s="6"/>
      <c r="C47" s="6"/>
      <c r="D47" s="6"/>
      <c r="E47" s="6"/>
      <c r="F47" s="6"/>
    </row>
    <row r="48" spans="2:6" x14ac:dyDescent="0.25">
      <c r="B48" s="6"/>
      <c r="C48" s="6"/>
      <c r="D48" s="6"/>
      <c r="E48" s="6"/>
      <c r="F48" s="6"/>
    </row>
    <row r="49" spans="2:6" x14ac:dyDescent="0.25">
      <c r="B49" s="6"/>
      <c r="C49" s="6"/>
      <c r="D49" s="6"/>
      <c r="E49" s="6"/>
      <c r="F49" s="6"/>
    </row>
    <row r="50" spans="2:6" x14ac:dyDescent="0.25">
      <c r="B50" s="6"/>
      <c r="C50" s="6"/>
      <c r="D50" s="6"/>
      <c r="E50" s="6"/>
      <c r="F50" s="6"/>
    </row>
    <row r="51" spans="2:6" x14ac:dyDescent="0.25">
      <c r="B51" s="6"/>
      <c r="C51" s="6"/>
      <c r="D51" s="6"/>
      <c r="E51" s="6"/>
      <c r="F51" s="6"/>
    </row>
    <row r="52" spans="2:6" x14ac:dyDescent="0.25">
      <c r="B52" s="6"/>
      <c r="C52" s="6"/>
      <c r="D52" s="6"/>
      <c r="E52" s="6"/>
      <c r="F52" s="6"/>
    </row>
    <row r="53" spans="2:6" x14ac:dyDescent="0.25">
      <c r="B53" s="6"/>
      <c r="C53" s="6"/>
      <c r="D53" s="6"/>
      <c r="E53" s="6"/>
      <c r="F53" s="6"/>
    </row>
    <row r="54" spans="2:6" x14ac:dyDescent="0.25">
      <c r="B54" s="6"/>
      <c r="C54" s="6"/>
      <c r="D54" s="6"/>
      <c r="E54" s="6"/>
      <c r="F54" s="6"/>
    </row>
    <row r="55" spans="2:6" x14ac:dyDescent="0.25">
      <c r="B55" s="6"/>
      <c r="C55" s="6"/>
      <c r="D55" s="6"/>
      <c r="E55" s="6"/>
      <c r="F55" s="6"/>
    </row>
    <row r="56" spans="2:6" x14ac:dyDescent="0.25">
      <c r="B56" s="6"/>
      <c r="C56" s="6"/>
      <c r="D56" s="6"/>
      <c r="E56" s="6"/>
      <c r="F56" s="6"/>
    </row>
    <row r="57" spans="2:6" x14ac:dyDescent="0.25">
      <c r="B57" s="6"/>
      <c r="C57" s="6"/>
      <c r="D57" s="6"/>
      <c r="E57" s="6"/>
      <c r="F57" s="6"/>
    </row>
    <row r="58" spans="2:6" x14ac:dyDescent="0.25">
      <c r="B58" s="6"/>
      <c r="C58" s="6"/>
      <c r="D58" s="6"/>
      <c r="E58" s="6"/>
      <c r="F58" s="6"/>
    </row>
    <row r="59" spans="2:6" x14ac:dyDescent="0.25">
      <c r="B59" s="6"/>
      <c r="C59" s="6"/>
      <c r="D59" s="6"/>
      <c r="E59" s="6"/>
      <c r="F59" s="6"/>
    </row>
    <row r="60" spans="2:6" x14ac:dyDescent="0.25">
      <c r="B60" s="6"/>
      <c r="C60" s="6"/>
      <c r="D60" s="6"/>
      <c r="E60" s="6"/>
      <c r="F60" s="6"/>
    </row>
    <row r="61" spans="2:6" x14ac:dyDescent="0.25">
      <c r="B61" s="6"/>
      <c r="C61" s="6"/>
      <c r="D61" s="6"/>
      <c r="E61" s="6"/>
      <c r="F61" s="6"/>
    </row>
    <row r="62" spans="2:6" x14ac:dyDescent="0.25">
      <c r="B62" s="6"/>
      <c r="C62" s="6"/>
      <c r="D62" s="6"/>
      <c r="E62" s="6"/>
      <c r="F62" s="6"/>
    </row>
    <row r="63" spans="2:6" x14ac:dyDescent="0.25">
      <c r="B63" s="6"/>
      <c r="C63" s="6"/>
      <c r="D63" s="6"/>
      <c r="E63" s="6"/>
      <c r="F63" s="6"/>
    </row>
    <row r="64" spans="2:6" x14ac:dyDescent="0.25">
      <c r="B64" s="6"/>
      <c r="C64" s="6"/>
      <c r="D64" s="6"/>
      <c r="E64" s="6"/>
      <c r="F64" s="6"/>
    </row>
    <row r="65" spans="2:6" x14ac:dyDescent="0.25">
      <c r="B65" s="6"/>
      <c r="C65" s="6"/>
      <c r="D65" s="6"/>
      <c r="E65" s="6"/>
      <c r="F65" s="6"/>
    </row>
    <row r="66" spans="2:6" x14ac:dyDescent="0.25">
      <c r="B66" s="6"/>
      <c r="C66" s="6"/>
      <c r="D66" s="6"/>
      <c r="E66" s="6"/>
      <c r="F66" s="6"/>
    </row>
    <row r="67" spans="2:6" x14ac:dyDescent="0.25">
      <c r="B67" s="6"/>
      <c r="C67" s="6"/>
      <c r="D67" s="6"/>
      <c r="E67" s="6"/>
      <c r="F67" s="6"/>
    </row>
    <row r="68" spans="2:6" x14ac:dyDescent="0.25">
      <c r="B68" s="6"/>
      <c r="C68" s="6"/>
      <c r="D68" s="6"/>
      <c r="E68" s="6"/>
      <c r="F68" s="6"/>
    </row>
    <row r="69" spans="2:6" x14ac:dyDescent="0.25">
      <c r="B69" s="6"/>
      <c r="C69" s="6"/>
      <c r="D69" s="6"/>
      <c r="E69" s="6"/>
      <c r="F69" s="6"/>
    </row>
    <row r="70" spans="2:6" x14ac:dyDescent="0.25">
      <c r="B70" s="6"/>
      <c r="C70" s="6"/>
      <c r="D70" s="6"/>
      <c r="E70" s="6"/>
      <c r="F70" s="6"/>
    </row>
    <row r="71" spans="2:6" x14ac:dyDescent="0.25">
      <c r="B71" s="6"/>
      <c r="C71" s="6"/>
      <c r="D71" s="6"/>
      <c r="E71" s="6"/>
      <c r="F71" s="6"/>
    </row>
    <row r="72" spans="2:6" x14ac:dyDescent="0.25">
      <c r="B72" s="6"/>
      <c r="C72" s="6"/>
      <c r="D72" s="6"/>
      <c r="E72" s="6"/>
      <c r="F72" s="6"/>
    </row>
    <row r="73" spans="2:6" x14ac:dyDescent="0.25">
      <c r="B73" s="6"/>
      <c r="C73" s="6"/>
      <c r="D73" s="6"/>
      <c r="E73" s="6"/>
      <c r="F73" s="6"/>
    </row>
    <row r="74" spans="2:6" x14ac:dyDescent="0.25">
      <c r="B74" s="6"/>
      <c r="C74" s="6"/>
      <c r="D74" s="6"/>
      <c r="E74" s="6"/>
      <c r="F74" s="6"/>
    </row>
    <row r="75" spans="2:6" x14ac:dyDescent="0.25">
      <c r="B75" s="6"/>
      <c r="C75" s="6"/>
      <c r="D75" s="6"/>
      <c r="E75" s="6"/>
      <c r="F75" s="6"/>
    </row>
    <row r="76" spans="2:6" x14ac:dyDescent="0.25">
      <c r="B76" s="6"/>
      <c r="C76" s="6"/>
      <c r="D76" s="6"/>
      <c r="E76" s="6"/>
      <c r="F76" s="6"/>
    </row>
    <row r="77" spans="2:6" x14ac:dyDescent="0.25">
      <c r="B77" s="6"/>
      <c r="C77" s="6"/>
      <c r="D77" s="6"/>
      <c r="E77" s="6"/>
      <c r="F77" s="6"/>
    </row>
    <row r="78" spans="2:6" x14ac:dyDescent="0.25">
      <c r="B78" s="6"/>
      <c r="C78" s="6"/>
      <c r="D78" s="6"/>
      <c r="E78" s="6"/>
      <c r="F78" s="6"/>
    </row>
    <row r="79" spans="2:6" x14ac:dyDescent="0.25">
      <c r="B79" s="6"/>
      <c r="C79" s="6"/>
      <c r="D79" s="6"/>
      <c r="E79" s="6"/>
      <c r="F79" s="6"/>
    </row>
    <row r="80" spans="2:6" x14ac:dyDescent="0.25">
      <c r="B80" s="6"/>
      <c r="C80" s="6"/>
      <c r="D80" s="6"/>
      <c r="E80" s="6"/>
      <c r="F80" s="6"/>
    </row>
    <row r="81" spans="2:6" x14ac:dyDescent="0.25">
      <c r="B81" s="6"/>
      <c r="C81" s="6"/>
      <c r="D81" s="6"/>
      <c r="E81" s="6"/>
      <c r="F81" s="6"/>
    </row>
    <row r="82" spans="2:6" x14ac:dyDescent="0.25">
      <c r="B82" s="6"/>
      <c r="C82" s="6"/>
      <c r="D82" s="6"/>
      <c r="E82" s="6"/>
      <c r="F82" s="6"/>
    </row>
    <row r="83" spans="2:6" x14ac:dyDescent="0.25">
      <c r="B83" s="6"/>
      <c r="C83" s="6"/>
      <c r="D83" s="6"/>
      <c r="E83" s="6"/>
      <c r="F83" s="6"/>
    </row>
    <row r="84" spans="2:6" x14ac:dyDescent="0.25">
      <c r="B84" s="6"/>
      <c r="C84" s="6"/>
      <c r="D84" s="6"/>
      <c r="E84" s="6"/>
      <c r="F84" s="6"/>
    </row>
    <row r="85" spans="2:6" x14ac:dyDescent="0.25">
      <c r="B85" s="6"/>
      <c r="C85" s="6"/>
      <c r="D85" s="6"/>
      <c r="E85" s="6"/>
      <c r="F85" s="6"/>
    </row>
    <row r="86" spans="2:6" x14ac:dyDescent="0.25">
      <c r="B86" s="6"/>
      <c r="C86" s="6"/>
      <c r="D86" s="6"/>
      <c r="E86" s="6"/>
      <c r="F86" s="6"/>
    </row>
    <row r="87" spans="2:6" x14ac:dyDescent="0.25">
      <c r="B87" s="6"/>
      <c r="C87" s="6"/>
      <c r="D87" s="6"/>
      <c r="E87" s="6"/>
      <c r="F87" s="6"/>
    </row>
    <row r="88" spans="2:6" x14ac:dyDescent="0.25">
      <c r="B88" s="6"/>
      <c r="C88" s="6"/>
      <c r="D88" s="6"/>
      <c r="E88" s="6"/>
      <c r="F88" s="6"/>
    </row>
    <row r="89" spans="2:6" x14ac:dyDescent="0.25">
      <c r="B89" s="6"/>
      <c r="C89" s="6"/>
      <c r="D89" s="6"/>
      <c r="E89" s="6"/>
      <c r="F89" s="6"/>
    </row>
    <row r="90" spans="2:6" x14ac:dyDescent="0.25">
      <c r="B90" s="6"/>
      <c r="C90" s="6"/>
      <c r="D90" s="6"/>
      <c r="E90" s="6"/>
      <c r="F90" s="6"/>
    </row>
    <row r="91" spans="2:6" x14ac:dyDescent="0.25">
      <c r="B91" s="6"/>
      <c r="C91" s="6"/>
      <c r="E91" s="6"/>
      <c r="F91" s="6"/>
    </row>
  </sheetData>
  <printOptions horizontalCentered="1"/>
  <pageMargins left="0.55000000000000004" right="0.55000000000000004" top="0.95" bottom="0.75" header="0.75" footer="0.75"/>
  <pageSetup scale="80" orientation="portrait" r:id="rId1"/>
  <headerFooter alignWithMargins="0">
    <oddHeader>&amp;R&amp;A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U87"/>
  <sheetViews>
    <sheetView workbookViewId="0">
      <selection activeCell="R35" sqref="R35"/>
    </sheetView>
  </sheetViews>
  <sheetFormatPr defaultColWidth="9.875" defaultRowHeight="13.2" x14ac:dyDescent="0.25"/>
  <cols>
    <col min="1" max="2" width="4.5" style="3" customWidth="1"/>
    <col min="3" max="3" width="5.125" style="3" customWidth="1"/>
    <col min="4" max="4" width="4" style="3" customWidth="1"/>
    <col min="5" max="5" width="15.5" style="3" customWidth="1"/>
    <col min="6" max="6" width="3.875" style="3" customWidth="1"/>
    <col min="7" max="7" width="7.625" style="3" customWidth="1"/>
    <col min="8" max="8" width="2.875" style="3" customWidth="1"/>
    <col min="9" max="9" width="12" style="3" customWidth="1"/>
    <col min="10" max="11" width="2.875" style="3" customWidth="1"/>
    <col min="12" max="12" width="13" style="3" customWidth="1"/>
    <col min="13" max="13" width="1.875" style="3" customWidth="1"/>
    <col min="14" max="14" width="4.875" style="3" customWidth="1"/>
    <col min="15" max="15" width="2.875" style="3" customWidth="1"/>
    <col min="16" max="16" width="10.125" style="3" customWidth="1"/>
    <col min="17" max="16384" width="9.875" style="3"/>
  </cols>
  <sheetData>
    <row r="1" spans="1:18" ht="15.6" x14ac:dyDescent="0.3">
      <c r="A1" s="1" t="str">
        <f ca="1">MID(CELL("filename",A1),FIND("]",CELL("filename",A1))+1,LEN(CELL("filename",A1))-FIND("]",CELL("filename",A1)))</f>
        <v>Rev Req W8</v>
      </c>
      <c r="B1" s="30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5.6" x14ac:dyDescent="0.3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6"/>
      <c r="R2" s="33"/>
    </row>
    <row r="3" spans="1:18" ht="15.6" x14ac:dyDescent="0.3">
      <c r="B3" s="31" t="s">
        <v>11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6"/>
      <c r="R3" s="6"/>
    </row>
    <row r="4" spans="1:18" ht="15.6" x14ac:dyDescent="0.3">
      <c r="B4" s="31" t="s">
        <v>12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6"/>
      <c r="R4" s="6"/>
    </row>
    <row r="5" spans="1:18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25">
      <c r="B7" s="18" t="s">
        <v>13</v>
      </c>
      <c r="C7" s="18" t="s">
        <v>14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x14ac:dyDescent="0.2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25">
      <c r="B9" s="6"/>
      <c r="C9" s="6"/>
      <c r="D9" s="6"/>
      <c r="E9" s="6"/>
      <c r="F9" s="6"/>
      <c r="G9" s="6"/>
      <c r="H9" s="6"/>
      <c r="I9" s="32" t="s">
        <v>15</v>
      </c>
      <c r="J9" s="6"/>
      <c r="K9" s="6"/>
      <c r="L9" s="32" t="s">
        <v>16</v>
      </c>
      <c r="M9" s="32"/>
      <c r="N9" s="6"/>
      <c r="O9" s="6"/>
      <c r="P9" s="32" t="s">
        <v>17</v>
      </c>
      <c r="Q9" s="6"/>
      <c r="R9" s="6"/>
    </row>
    <row r="10" spans="1:18" x14ac:dyDescent="0.25">
      <c r="B10" s="6"/>
      <c r="C10" s="6"/>
      <c r="D10" s="6"/>
      <c r="E10" s="6"/>
      <c r="F10" s="6"/>
      <c r="G10" s="6"/>
      <c r="H10" s="6"/>
      <c r="I10" s="32" t="s">
        <v>18</v>
      </c>
      <c r="J10" s="6"/>
      <c r="K10" s="6"/>
      <c r="L10" s="32" t="s">
        <v>19</v>
      </c>
      <c r="M10" s="32"/>
      <c r="N10" s="6"/>
      <c r="O10" s="6"/>
      <c r="P10" s="32" t="s">
        <v>19</v>
      </c>
      <c r="Q10" s="6"/>
      <c r="R10" s="6"/>
    </row>
    <row r="11" spans="1:18" x14ac:dyDescent="0.25">
      <c r="B11" s="17"/>
      <c r="C11" s="6"/>
      <c r="D11" s="6"/>
      <c r="E11" s="6"/>
      <c r="F11" s="6"/>
      <c r="G11" s="6"/>
      <c r="H11" s="6"/>
      <c r="I11" s="34" t="s">
        <v>20</v>
      </c>
      <c r="J11" s="6"/>
      <c r="K11" s="6"/>
      <c r="L11" s="34" t="s">
        <v>21</v>
      </c>
      <c r="M11" s="34"/>
      <c r="N11" s="6"/>
      <c r="O11" s="6"/>
      <c r="P11" s="34" t="s">
        <v>21</v>
      </c>
      <c r="Q11" s="6"/>
      <c r="R11" s="6"/>
    </row>
    <row r="12" spans="1:18" ht="15.6" x14ac:dyDescent="0.3">
      <c r="B12" s="11">
        <v>-1</v>
      </c>
      <c r="C12" s="6"/>
      <c r="D12" s="6"/>
      <c r="E12" s="18" t="s">
        <v>22</v>
      </c>
      <c r="F12" s="6"/>
      <c r="G12" s="6"/>
      <c r="H12" s="6"/>
      <c r="I12" s="35">
        <v>0.5</v>
      </c>
      <c r="J12" s="32" t="s">
        <v>23</v>
      </c>
      <c r="K12" s="32"/>
      <c r="L12" s="35">
        <v>7.4999999999999997E-2</v>
      </c>
      <c r="M12" s="6"/>
      <c r="N12" s="17" t="s">
        <v>24</v>
      </c>
      <c r="O12" s="6"/>
      <c r="P12" s="36">
        <f>I12*L12</f>
        <v>3.7499999999999999E-2</v>
      </c>
      <c r="Q12" s="6"/>
      <c r="R12" s="30"/>
    </row>
    <row r="13" spans="1:18" x14ac:dyDescent="0.25">
      <c r="B13" s="11">
        <f>-1+B12</f>
        <v>-2</v>
      </c>
      <c r="C13" s="6"/>
      <c r="D13" s="6"/>
      <c r="E13" s="18" t="s">
        <v>25</v>
      </c>
      <c r="F13" s="6"/>
      <c r="G13" s="6"/>
      <c r="H13" s="6"/>
      <c r="I13" s="35">
        <v>0</v>
      </c>
      <c r="J13" s="32" t="s">
        <v>23</v>
      </c>
      <c r="K13" s="32"/>
      <c r="L13" s="35">
        <v>0</v>
      </c>
      <c r="M13" s="6"/>
      <c r="N13" s="17" t="s">
        <v>24</v>
      </c>
      <c r="O13" s="6"/>
      <c r="P13" s="36">
        <f>I13*L13</f>
        <v>0</v>
      </c>
      <c r="Q13" s="6"/>
      <c r="R13" s="6"/>
    </row>
    <row r="14" spans="1:18" x14ac:dyDescent="0.25">
      <c r="B14" s="11">
        <f>-1+B13</f>
        <v>-3</v>
      </c>
      <c r="C14" s="6"/>
      <c r="D14" s="6"/>
      <c r="E14" s="18" t="s">
        <v>26</v>
      </c>
      <c r="F14" s="6"/>
      <c r="G14" s="6"/>
      <c r="H14" s="6"/>
      <c r="I14" s="35">
        <v>0.5</v>
      </c>
      <c r="J14" s="32" t="s">
        <v>23</v>
      </c>
      <c r="K14" s="32"/>
      <c r="L14" s="35">
        <v>0.105</v>
      </c>
      <c r="M14" s="6"/>
      <c r="N14" s="17" t="s">
        <v>24</v>
      </c>
      <c r="O14" s="6"/>
      <c r="P14" s="37">
        <f>I14*L14</f>
        <v>5.2499999999999998E-2</v>
      </c>
      <c r="Q14" s="6"/>
      <c r="R14" s="6"/>
    </row>
    <row r="15" spans="1:18" ht="13.8" x14ac:dyDescent="0.25">
      <c r="B15" s="11"/>
      <c r="C15" s="6"/>
      <c r="D15" s="6"/>
      <c r="E15" s="6"/>
      <c r="F15" s="6"/>
      <c r="G15" s="6"/>
      <c r="H15" s="6"/>
      <c r="I15" s="36"/>
      <c r="J15" s="6"/>
      <c r="K15" s="6"/>
      <c r="L15" s="38"/>
      <c r="M15" s="6"/>
      <c r="N15" s="6"/>
      <c r="O15" s="6"/>
      <c r="P15" s="36"/>
      <c r="Q15" s="6"/>
      <c r="R15" s="6"/>
    </row>
    <row r="16" spans="1:18" x14ac:dyDescent="0.25">
      <c r="B16" s="11">
        <f>-1+B14</f>
        <v>-4</v>
      </c>
      <c r="C16" s="6"/>
      <c r="D16" s="6"/>
      <c r="E16" s="18" t="s">
        <v>27</v>
      </c>
      <c r="F16" s="6"/>
      <c r="G16" s="6"/>
      <c r="H16" s="6"/>
      <c r="I16" s="6"/>
      <c r="J16" s="6"/>
      <c r="K16" s="6"/>
      <c r="L16" s="6"/>
      <c r="M16" s="6"/>
      <c r="N16" s="17" t="s">
        <v>24</v>
      </c>
      <c r="O16" s="6"/>
      <c r="P16" s="36">
        <f>SUM(P12:P14)</f>
        <v>0.09</v>
      </c>
      <c r="Q16" s="6"/>
      <c r="R16" s="6"/>
    </row>
    <row r="17" spans="2:18" x14ac:dyDescent="0.25">
      <c r="B17" s="1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2:18" x14ac:dyDescent="0.25"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2:18" x14ac:dyDescent="0.25">
      <c r="B19" s="18" t="s">
        <v>28</v>
      </c>
      <c r="C19" s="18" t="s">
        <v>29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2:18" x14ac:dyDescent="0.25"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2:18" x14ac:dyDescent="0.25">
      <c r="B21" s="11">
        <f>-1+B16</f>
        <v>-5</v>
      </c>
      <c r="C21" s="6"/>
      <c r="D21" s="6"/>
      <c r="E21" s="18" t="s">
        <v>30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2:18" x14ac:dyDescent="0.25">
      <c r="B22" s="1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2:18" x14ac:dyDescent="0.25">
      <c r="B23" s="17"/>
      <c r="C23" s="6"/>
      <c r="D23" s="6"/>
      <c r="E23" s="6"/>
      <c r="F23" s="6"/>
      <c r="G23" s="18" t="s">
        <v>31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2:18" x14ac:dyDescent="0.25">
      <c r="B24" s="17"/>
      <c r="C24" s="6"/>
      <c r="D24" s="6"/>
      <c r="E24" s="6"/>
      <c r="F24" s="18" t="s">
        <v>32</v>
      </c>
      <c r="G24" s="18" t="s">
        <v>33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2:18" x14ac:dyDescent="0.25">
      <c r="B25" s="17"/>
      <c r="C25" s="6"/>
      <c r="D25" s="6"/>
      <c r="E25" s="6"/>
      <c r="F25" s="6"/>
      <c r="G25" s="18" t="s">
        <v>34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2:18" x14ac:dyDescent="0.25">
      <c r="B26" s="1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2:18" ht="15.6" x14ac:dyDescent="0.25">
      <c r="B27" s="17"/>
      <c r="C27" s="6"/>
      <c r="D27" s="6"/>
      <c r="E27" s="6" t="s">
        <v>35</v>
      </c>
      <c r="F27" s="6"/>
      <c r="G27" s="6">
        <f>'[2]New Calc'!$C$17*100</f>
        <v>39.916673567310056</v>
      </c>
      <c r="H27" s="18" t="s">
        <v>36</v>
      </c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2:18" x14ac:dyDescent="0.25">
      <c r="B28" s="17"/>
      <c r="C28" s="6"/>
      <c r="D28" s="6"/>
      <c r="E28" s="6"/>
      <c r="F28" s="18" t="s">
        <v>32</v>
      </c>
      <c r="G28" s="18" t="s">
        <v>37</v>
      </c>
      <c r="H28" s="6"/>
      <c r="I28" s="6" t="str">
        <f>"   x  ("&amp;FIXED(P13*100,2,TRUE)&amp;"% + "&amp;FIXED(P14*100,2,TRUE)&amp;"%)"</f>
        <v xml:space="preserve">   x  (0.00% + 5.25%)</v>
      </c>
      <c r="J28" s="6"/>
      <c r="K28" s="6"/>
      <c r="L28" s="6"/>
      <c r="M28" s="6"/>
      <c r="N28" s="6"/>
      <c r="O28" s="6"/>
      <c r="P28" s="6"/>
      <c r="Q28" s="6"/>
      <c r="R28" s="6"/>
    </row>
    <row r="29" spans="2:18" x14ac:dyDescent="0.25">
      <c r="B29" s="17"/>
      <c r="C29" s="6"/>
      <c r="D29" s="6"/>
      <c r="E29" s="6"/>
      <c r="F29" s="6"/>
      <c r="G29" s="39">
        <f>100-G27</f>
        <v>60.083326432689944</v>
      </c>
      <c r="H29" s="18" t="s">
        <v>36</v>
      </c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2:18" x14ac:dyDescent="0.25">
      <c r="B30" s="1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2:18" x14ac:dyDescent="0.25">
      <c r="B31" s="17"/>
      <c r="C31" s="6"/>
      <c r="D31" s="6"/>
      <c r="E31" s="6"/>
      <c r="F31" s="18" t="s">
        <v>32</v>
      </c>
      <c r="G31" s="36">
        <f>(+G27/G29)*(P13+P14)</f>
        <v>3.487865081224259E-2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2:18" x14ac:dyDescent="0.25">
      <c r="B32" s="17"/>
      <c r="C32" s="6"/>
      <c r="D32" s="6"/>
      <c r="E32" s="6"/>
      <c r="F32" s="6"/>
      <c r="G32" s="3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2:21" x14ac:dyDescent="0.25">
      <c r="B33" s="17"/>
      <c r="C33" s="6"/>
      <c r="D33" s="6"/>
      <c r="E33" s="6"/>
      <c r="F33" s="6"/>
      <c r="G33" s="3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2:21" x14ac:dyDescent="0.25">
      <c r="B34" s="18" t="s">
        <v>38</v>
      </c>
      <c r="C34" s="18" t="s">
        <v>39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2:21" x14ac:dyDescent="0.25">
      <c r="B35" s="1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2:21" x14ac:dyDescent="0.25">
      <c r="B36" s="11">
        <f>-1+B21</f>
        <v>-6</v>
      </c>
      <c r="C36" s="6"/>
      <c r="D36" s="6"/>
      <c r="E36" s="18" t="s">
        <v>40</v>
      </c>
      <c r="F36" s="6"/>
      <c r="G36" s="6"/>
      <c r="H36" s="6"/>
      <c r="I36" s="6"/>
      <c r="J36" s="6"/>
      <c r="K36" s="18" t="s">
        <v>41</v>
      </c>
      <c r="L36" s="36">
        <f>P16</f>
        <v>0.09</v>
      </c>
      <c r="M36" s="6"/>
      <c r="N36" s="6"/>
      <c r="O36" s="6"/>
      <c r="P36" s="6"/>
      <c r="Q36" s="6"/>
      <c r="R36" s="6"/>
    </row>
    <row r="37" spans="2:21" x14ac:dyDescent="0.25">
      <c r="B37" s="11">
        <f>-1+B36</f>
        <v>-7</v>
      </c>
      <c r="C37" s="6"/>
      <c r="D37" s="6"/>
      <c r="E37" s="18" t="s">
        <v>30</v>
      </c>
      <c r="F37" s="6"/>
      <c r="G37" s="6"/>
      <c r="H37" s="6"/>
      <c r="I37" s="6"/>
      <c r="J37" s="6"/>
      <c r="K37" s="18" t="s">
        <v>41</v>
      </c>
      <c r="L37" s="37">
        <f>G31</f>
        <v>3.487865081224259E-2</v>
      </c>
      <c r="M37" s="6"/>
      <c r="N37" s="6"/>
      <c r="O37" s="6"/>
      <c r="P37" s="6"/>
      <c r="Q37" s="6"/>
      <c r="R37" s="6"/>
    </row>
    <row r="38" spans="2:21" x14ac:dyDescent="0.25">
      <c r="B38" s="11"/>
      <c r="C38" s="6"/>
      <c r="D38" s="6"/>
      <c r="E38" s="6"/>
      <c r="F38" s="6"/>
      <c r="G38" s="6"/>
      <c r="H38" s="6"/>
      <c r="I38" s="6"/>
      <c r="J38" s="6"/>
      <c r="K38" s="6"/>
      <c r="L38" s="36"/>
      <c r="M38" s="6"/>
      <c r="N38" s="6"/>
      <c r="O38" s="6"/>
      <c r="P38" s="6"/>
      <c r="Q38" s="6"/>
      <c r="R38" s="6"/>
    </row>
    <row r="39" spans="2:21" x14ac:dyDescent="0.25">
      <c r="B39" s="11">
        <f>-1+B37</f>
        <v>-8</v>
      </c>
      <c r="C39" s="6"/>
      <c r="D39" s="6"/>
      <c r="E39" s="18" t="s">
        <v>42</v>
      </c>
      <c r="F39" s="6"/>
      <c r="G39" s="6"/>
      <c r="H39" s="6"/>
      <c r="I39" s="6"/>
      <c r="J39" s="6"/>
      <c r="K39" s="6"/>
      <c r="L39" s="36"/>
      <c r="M39" s="6"/>
      <c r="N39" s="6"/>
      <c r="O39" s="6"/>
      <c r="P39" s="6"/>
      <c r="Q39" s="6"/>
      <c r="R39" s="6"/>
    </row>
    <row r="40" spans="2:21" x14ac:dyDescent="0.25">
      <c r="B40" s="17"/>
      <c r="C40" s="6"/>
      <c r="D40" s="6"/>
      <c r="E40" s="18" t="s">
        <v>43</v>
      </c>
      <c r="F40" s="6"/>
      <c r="G40" s="6"/>
      <c r="H40" s="6"/>
      <c r="I40" s="6"/>
      <c r="J40" s="6"/>
      <c r="K40" s="18" t="s">
        <v>41</v>
      </c>
      <c r="L40" s="50">
        <f>ROUND(SUM(L36:L37),4)</f>
        <v>0.1249</v>
      </c>
      <c r="M40" s="6"/>
      <c r="N40" s="6"/>
      <c r="O40" s="6"/>
      <c r="P40" s="6"/>
      <c r="Q40" s="6"/>
      <c r="R40" s="6"/>
    </row>
    <row r="41" spans="2:21" x14ac:dyDescent="0.25">
      <c r="B41" s="6"/>
      <c r="C41" s="6"/>
      <c r="D41" s="6"/>
      <c r="E41" s="6"/>
      <c r="F41" s="6"/>
      <c r="G41" s="6"/>
      <c r="H41" s="6"/>
      <c r="I41" s="6"/>
      <c r="J41" s="6"/>
      <c r="K41" s="6"/>
      <c r="L41" s="40"/>
      <c r="M41" s="6"/>
      <c r="N41" s="6"/>
      <c r="O41" s="6"/>
      <c r="P41" s="6"/>
      <c r="Q41" s="6"/>
      <c r="R41" s="6"/>
    </row>
    <row r="42" spans="2:21" x14ac:dyDescent="0.25">
      <c r="C42" s="41" t="s">
        <v>44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2:21" ht="12.75" customHeight="1" x14ac:dyDescent="0.25">
      <c r="D43" s="42" t="s">
        <v>45</v>
      </c>
      <c r="E43" s="43" t="s">
        <v>46</v>
      </c>
      <c r="F43" s="44"/>
      <c r="G43" s="44"/>
      <c r="H43" s="44"/>
      <c r="I43" s="44"/>
      <c r="J43" s="44"/>
      <c r="K43" s="44"/>
      <c r="L43" s="44"/>
      <c r="M43" s="6"/>
      <c r="N43" s="6"/>
      <c r="O43" s="6"/>
      <c r="P43" s="6"/>
      <c r="Q43" s="6"/>
      <c r="R43" s="6"/>
    </row>
    <row r="44" spans="2:21" ht="12.75" customHeight="1" x14ac:dyDescent="0.25">
      <c r="D44" s="45" t="s">
        <v>47</v>
      </c>
      <c r="E44" s="46" t="s">
        <v>48</v>
      </c>
      <c r="F44" s="47"/>
      <c r="G44" s="47"/>
      <c r="H44" s="47"/>
      <c r="I44" s="47"/>
      <c r="J44" s="47"/>
      <c r="K44" s="47"/>
      <c r="L44" s="47"/>
      <c r="M44" s="32"/>
      <c r="N44" s="32"/>
      <c r="O44" s="32"/>
      <c r="P44" s="32"/>
      <c r="Q44" s="32"/>
      <c r="R44" s="32"/>
      <c r="S44" s="5"/>
      <c r="T44" s="5"/>
      <c r="U44" s="5"/>
    </row>
    <row r="45" spans="2:21" x14ac:dyDescent="0.25">
      <c r="C45" s="48"/>
      <c r="D45" s="6"/>
      <c r="E45" s="6"/>
      <c r="F45" s="6"/>
      <c r="G45" s="18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2:21" x14ac:dyDescent="0.25">
      <c r="C46" s="41" t="s">
        <v>49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2:21" ht="15.6" x14ac:dyDescent="0.25">
      <c r="B47" s="6"/>
      <c r="D47" s="49">
        <v>1</v>
      </c>
      <c r="E47" s="6" t="s">
        <v>50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2:21" x14ac:dyDescent="0.2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2:18" x14ac:dyDescent="0.2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2:18" x14ac:dyDescent="0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2:18" x14ac:dyDescent="0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2:18" x14ac:dyDescent="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2:18" x14ac:dyDescent="0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2:18" x14ac:dyDescent="0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2:18" x14ac:dyDescent="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2:18" x14ac:dyDescent="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2:18" x14ac:dyDescent="0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2:18" x14ac:dyDescent="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2:18" x14ac:dyDescent="0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2:18" x14ac:dyDescent="0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2:18" x14ac:dyDescent="0.2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2:18" x14ac:dyDescent="0.2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2:18" x14ac:dyDescent="0.2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2:18" x14ac:dyDescent="0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2:18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2:18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2:18" x14ac:dyDescent="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2:18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2:18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2:18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2:18" x14ac:dyDescent="0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2:18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2:18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2:18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2:18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2:18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2:18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2:18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2:18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2:18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2:18" x14ac:dyDescent="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2:18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2:18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2:18" x14ac:dyDescent="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2:18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2:18" x14ac:dyDescent="0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2:18" x14ac:dyDescent="0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</sheetData>
  <printOptions horizontalCentered="1"/>
  <pageMargins left="0.55000000000000004" right="0.55000000000000004" top="0.95" bottom="0.75" header="0.75" footer="0.75"/>
  <pageSetup scale="90" orientation="portrait" r:id="rId1"/>
  <headerFooter alignWithMargins="0">
    <oddHeader>&amp;R&amp;A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O28"/>
  <sheetViews>
    <sheetView workbookViewId="0">
      <selection activeCell="D23" sqref="D23"/>
    </sheetView>
  </sheetViews>
  <sheetFormatPr defaultColWidth="11.875" defaultRowHeight="15.6" x14ac:dyDescent="0.3"/>
  <cols>
    <col min="1" max="1" width="1.625" style="2" customWidth="1"/>
    <col min="2" max="2" width="5.625" style="2" bestFit="1" customWidth="1"/>
    <col min="3" max="3" width="1.375" style="2" customWidth="1"/>
    <col min="4" max="4" width="8.375" style="2" customWidth="1"/>
    <col min="5" max="5" width="17.625" style="2" customWidth="1"/>
    <col min="6" max="6" width="13.125" style="2" customWidth="1"/>
    <col min="7" max="7" width="41.875" style="2" customWidth="1"/>
    <col min="8" max="8" width="15" style="2" customWidth="1"/>
    <col min="9" max="9" width="1.625" style="2" customWidth="1"/>
    <col min="10" max="10" width="16.375" style="2" customWidth="1"/>
    <col min="11" max="11" width="11.875" style="2" customWidth="1"/>
    <col min="12" max="12" width="15" style="2" customWidth="1"/>
    <col min="13" max="16384" width="11.875" style="2"/>
  </cols>
  <sheetData>
    <row r="1" spans="1:15" x14ac:dyDescent="0.3">
      <c r="A1" s="1" t="str">
        <f ca="1">MID(CELL("filename",A1),FIND("]",CELL("filename",A1))+1,LEN(CELL("filename",A1))-FIND("]",CELL("filename",A1)))</f>
        <v>Loaders T23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5" ht="17.399999999999999" x14ac:dyDescent="0.3">
      <c r="B2" s="55" t="s">
        <v>0</v>
      </c>
      <c r="C2" s="55"/>
      <c r="D2" s="55"/>
      <c r="E2" s="55"/>
      <c r="F2" s="55"/>
      <c r="G2" s="55"/>
      <c r="H2" s="55"/>
      <c r="I2" s="55"/>
      <c r="J2" s="56"/>
      <c r="K2" s="57"/>
      <c r="L2" s="58"/>
      <c r="M2" s="58"/>
    </row>
    <row r="3" spans="1:15" ht="18" x14ac:dyDescent="0.35">
      <c r="B3" s="55" t="s">
        <v>51</v>
      </c>
      <c r="C3" s="55"/>
      <c r="D3" s="55"/>
      <c r="E3" s="55"/>
      <c r="F3" s="55"/>
      <c r="G3" s="55"/>
      <c r="H3" s="55"/>
      <c r="I3" s="55"/>
      <c r="J3" s="56"/>
      <c r="K3" s="57"/>
      <c r="L3" s="59"/>
      <c r="M3" s="59"/>
    </row>
    <row r="4" spans="1:15" ht="17.399999999999999" x14ac:dyDescent="0.3">
      <c r="B4" s="55" t="s">
        <v>52</v>
      </c>
      <c r="C4" s="55"/>
      <c r="D4" s="55"/>
      <c r="E4" s="55"/>
      <c r="F4" s="55"/>
      <c r="G4" s="55"/>
      <c r="H4" s="55"/>
      <c r="I4" s="55"/>
      <c r="J4" s="57"/>
    </row>
    <row r="5" spans="1:15" ht="17.399999999999999" x14ac:dyDescent="0.3">
      <c r="B5" s="55" t="s">
        <v>53</v>
      </c>
      <c r="C5" s="55"/>
      <c r="D5" s="55"/>
      <c r="E5" s="55"/>
      <c r="F5" s="55"/>
      <c r="G5" s="55"/>
      <c r="H5" s="55"/>
      <c r="I5" s="55"/>
      <c r="J5" s="57"/>
    </row>
    <row r="6" spans="1:15" ht="17.399999999999999" x14ac:dyDescent="0.3">
      <c r="B6" s="4"/>
      <c r="C6" s="4"/>
      <c r="D6" s="4"/>
      <c r="E6" s="4"/>
      <c r="F6" s="4"/>
      <c r="G6" s="4"/>
      <c r="H6" s="4"/>
      <c r="I6" s="55"/>
      <c r="J6" s="57"/>
    </row>
    <row r="7" spans="1:15" ht="6" customHeight="1" x14ac:dyDescent="0.3">
      <c r="B7" s="4"/>
      <c r="C7" s="4"/>
      <c r="D7" s="4"/>
      <c r="E7" s="4"/>
      <c r="F7" s="4"/>
      <c r="G7" s="4"/>
      <c r="H7" s="4"/>
      <c r="I7" s="55"/>
      <c r="J7" s="57"/>
    </row>
    <row r="8" spans="1:15" x14ac:dyDescent="0.3">
      <c r="H8" s="60" t="s">
        <v>54</v>
      </c>
    </row>
    <row r="9" spans="1:15" x14ac:dyDescent="0.3">
      <c r="H9" s="60" t="s">
        <v>55</v>
      </c>
    </row>
    <row r="10" spans="1:15" x14ac:dyDescent="0.3">
      <c r="H10" s="61" t="s">
        <v>56</v>
      </c>
      <c r="K10" s="62"/>
      <c r="L10" s="3"/>
    </row>
    <row r="11" spans="1:15" x14ac:dyDescent="0.3">
      <c r="D11" s="56" t="s">
        <v>57</v>
      </c>
      <c r="K11" s="62"/>
      <c r="L11" s="3"/>
    </row>
    <row r="12" spans="1:15" x14ac:dyDescent="0.3">
      <c r="D12" s="56" t="s">
        <v>58</v>
      </c>
      <c r="H12" s="30"/>
    </row>
    <row r="13" spans="1:15" ht="7.5" customHeight="1" x14ac:dyDescent="0.3">
      <c r="B13" s="60"/>
      <c r="H13" s="30"/>
    </row>
    <row r="14" spans="1:15" x14ac:dyDescent="0.3">
      <c r="B14" s="63">
        <v>-1</v>
      </c>
      <c r="E14" s="56" t="s">
        <v>59</v>
      </c>
      <c r="H14" s="64">
        <f>0.1411</f>
        <v>0.1411</v>
      </c>
      <c r="J14" s="65"/>
    </row>
    <row r="15" spans="1:15" ht="7.5" customHeight="1" x14ac:dyDescent="0.3">
      <c r="B15" s="60"/>
      <c r="H15" s="30"/>
    </row>
    <row r="16" spans="1:15" ht="17.399999999999999" x14ac:dyDescent="0.3">
      <c r="B16" s="63">
        <f>-1+B14</f>
        <v>-2</v>
      </c>
      <c r="E16" s="66" t="s">
        <v>60</v>
      </c>
      <c r="F16" s="30"/>
      <c r="G16" s="30"/>
      <c r="H16" s="67">
        <f>0.000959+0.000729</f>
        <v>1.688E-3</v>
      </c>
      <c r="I16" s="68"/>
      <c r="O16" s="57"/>
    </row>
    <row r="17" spans="2:13" x14ac:dyDescent="0.3">
      <c r="B17" s="69">
        <f>B16-1</f>
        <v>-3</v>
      </c>
      <c r="E17" s="66" t="s">
        <v>61</v>
      </c>
      <c r="F17" s="30"/>
      <c r="G17" s="30"/>
      <c r="H17" s="67">
        <f>0.000959</f>
        <v>9.59E-4</v>
      </c>
      <c r="I17" s="68"/>
    </row>
    <row r="18" spans="2:13" ht="7.5" customHeight="1" x14ac:dyDescent="0.3">
      <c r="B18" s="60"/>
      <c r="E18" s="70"/>
      <c r="F18" s="30"/>
      <c r="G18" s="30"/>
      <c r="H18" s="67"/>
      <c r="I18" s="71"/>
      <c r="J18" s="30"/>
      <c r="K18" s="30"/>
      <c r="L18" s="30"/>
      <c r="M18" s="30"/>
    </row>
    <row r="19" spans="2:13" x14ac:dyDescent="0.3">
      <c r="B19" s="69">
        <f>B17-1</f>
        <v>-4</v>
      </c>
      <c r="C19" s="30"/>
      <c r="D19" s="70" t="s">
        <v>62</v>
      </c>
      <c r="E19" s="30"/>
      <c r="F19" s="30"/>
      <c r="G19" s="30"/>
      <c r="H19" s="67">
        <v>0</v>
      </c>
    </row>
    <row r="20" spans="2:13" ht="6.75" customHeight="1" x14ac:dyDescent="0.3">
      <c r="B20" s="30"/>
      <c r="C20" s="30"/>
      <c r="D20" s="30"/>
      <c r="E20" s="30"/>
      <c r="F20" s="30"/>
      <c r="G20" s="30"/>
      <c r="H20" s="30"/>
    </row>
    <row r="21" spans="2:13" x14ac:dyDescent="0.3">
      <c r="B21" s="30"/>
      <c r="C21" s="30"/>
      <c r="D21" s="30"/>
      <c r="E21" s="30"/>
      <c r="F21" s="30"/>
      <c r="G21" s="30"/>
      <c r="H21" s="30"/>
      <c r="J21" s="72"/>
      <c r="K21" s="72"/>
      <c r="L21" s="72"/>
      <c r="M21" s="72"/>
    </row>
    <row r="22" spans="2:13" x14ac:dyDescent="0.3">
      <c r="B22" s="30"/>
      <c r="C22" s="30"/>
      <c r="D22" s="73" t="s">
        <v>63</v>
      </c>
      <c r="E22" s="74"/>
      <c r="F22" s="74"/>
      <c r="G22" s="74"/>
      <c r="H22" s="74"/>
      <c r="I22" s="54"/>
      <c r="J22" s="75"/>
      <c r="K22" s="75"/>
      <c r="L22" s="75"/>
      <c r="M22" s="75"/>
    </row>
    <row r="23" spans="2:13" x14ac:dyDescent="0.3">
      <c r="B23" s="30"/>
      <c r="C23" s="30"/>
      <c r="D23" s="74"/>
      <c r="F23" s="74"/>
      <c r="G23" s="74"/>
      <c r="H23" s="74"/>
      <c r="I23" s="54"/>
      <c r="J23" s="75"/>
      <c r="K23" s="75"/>
      <c r="L23" s="75"/>
      <c r="M23" s="75"/>
    </row>
    <row r="25" spans="2:13" x14ac:dyDescent="0.3">
      <c r="D25" s="76" t="s">
        <v>64</v>
      </c>
      <c r="F25" s="77"/>
    </row>
    <row r="26" spans="2:13" x14ac:dyDescent="0.3">
      <c r="D26" s="2" t="s">
        <v>65</v>
      </c>
    </row>
    <row r="27" spans="2:13" x14ac:dyDescent="0.3">
      <c r="D27" s="2" t="s">
        <v>66</v>
      </c>
    </row>
    <row r="28" spans="2:13" x14ac:dyDescent="0.3">
      <c r="D28" s="2" t="s">
        <v>67</v>
      </c>
    </row>
  </sheetData>
  <printOptions horizontalCentered="1"/>
  <pageMargins left="0.55000000000000004" right="0.55000000000000004" top="0.95" bottom="0.75" header="0.75" footer="0.75"/>
  <pageSetup orientation="portrait" r:id="rId1"/>
  <headerFooter alignWithMargins="0">
    <oddHeader>&amp;R&amp;A</oddHeader>
    <oddFooter>&amp;F</oddFooter>
  </headerFooter>
  <colBreaks count="1" manualBreakCount="1">
    <brk id="10" min="1" max="8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Filing_x0020_Number xmlns="C32E8572-6BB6-41E5-AF14-AE162F6ABD0D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0x010100AF767B26BC5FEE43BA9AC3D99927C6D6</ContentTypeI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767B26BC5FEE43BA9AC3D99927C6D6" ma:contentTypeVersion="" ma:contentTypeDescription="Create a new document." ma:contentTypeScope="" ma:versionID="262f5cffaf15621b7c2fb7ff9e68377b">
  <xsd:schema xmlns:xsd="http://www.w3.org/2001/XMLSchema" xmlns:xs="http://www.w3.org/2001/XMLSchema" xmlns:p="http://schemas.microsoft.com/office/2006/metadata/properties" xmlns:ns1="http://schemas.microsoft.com/sharepoint/v3" xmlns:ns2="C32E8572-6BB6-41E5-AF14-AE162F6ABD0D" targetNamespace="http://schemas.microsoft.com/office/2006/metadata/properties" ma:root="true" ma:fieldsID="fd066d524fcf02a2ff63b8eb099e2955" ns1:_="" ns2:_="">
    <xsd:import namespace="http://schemas.microsoft.com/sharepoint/v3"/>
    <xsd:import namespace="C32E8572-6BB6-41E5-AF14-AE162F6ABD0D"/>
    <xsd:element name="properties">
      <xsd:complexType>
        <xsd:sequence>
          <xsd:element name="documentManagement">
            <xsd:complexType>
              <xsd:all>
                <xsd:element ref="ns1:_ModerationComments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2:Filing_x0020_Number" minOccurs="0"/>
                <xsd:element ref="ns1:ContentTypeId" minOccurs="0"/>
                <xsd:element ref="ns1:TemplateUrl" minOccurs="0"/>
                <xsd:element ref="ns1:xd_ProgID" minOccurs="0"/>
                <xsd:element ref="ns1:xd_Signature" minOccurs="0"/>
                <xsd:element ref="ns1: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ModerationComments" ma:index="0" nillable="true" ma:displayName="Approver Comments" ma:hidden="true" ma:internalName="_ModerationComments" ma:readOnly="true">
      <xsd:simpleType>
        <xsd:restriction base="dms:Note"/>
      </xsd:simpleType>
    </xsd:element>
    <xsd:element name="File_x0020_Type" ma:index="4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5" nillable="true" ma:displayName="HTML File Type" ma:hidden="true" ma:internalName="HTML_x0020_File_x0020_Type" ma:readOnly="true">
      <xsd:simpleType>
        <xsd:restriction base="dms:Text"/>
      </xsd:simpleType>
    </xsd:element>
    <xsd:element name="_SourceUrl" ma:index="6" nillable="true" ma:displayName="Source URL" ma:hidden="true" ma:internalName="_SourceUrl">
      <xsd:simpleType>
        <xsd:restriction base="dms:Text"/>
      </xsd:simpleType>
    </xsd:element>
    <xsd:element name="_SharedFileIndex" ma:index="7" nillable="true" ma:displayName="Shared File Index" ma:hidden="true" ma:internalName="_SharedFileIndex">
      <xsd:simpleType>
        <xsd:restriction base="dms:Text"/>
      </xsd:simpleType>
    </xsd:element>
    <xsd:element name="ContentTypeId" ma:index="10" nillable="true" ma:displayName="Content Type ID" ma:hidden="true" ma:internalName="ContentTypeId" ma:readOnly="true">
      <xsd:simpleType>
        <xsd:restriction base="dms:Unknown"/>
      </xsd:simpleType>
    </xsd:element>
    <xsd:element name="TemplateUrl" ma:index="11" nillable="true" ma:displayName="Template Link" ma:hidden="true" ma:internalName="TemplateUrl">
      <xsd:simpleType>
        <xsd:restriction base="dms:Text"/>
      </xsd:simpleType>
    </xsd:element>
    <xsd:element name="xd_ProgID" ma:index="12" nillable="true" ma:displayName="HTML File Link" ma:hidden="true" ma:internalName="xd_ProgID">
      <xsd:simpleType>
        <xsd:restriction base="dms:Text"/>
      </xsd:simpleType>
    </xsd:element>
    <xsd:element name="xd_Signature" ma:index="13" nillable="true" ma:displayName="Is Signed" ma:hidden="true" ma:internalName="xd_Signature" ma:readOnly="true">
      <xsd:simpleType>
        <xsd:restriction base="dms:Boolean"/>
      </xsd:simpleType>
    </xsd:element>
    <xsd:element name="ID" ma:index="14" nillable="true" ma:displayName="ID" ma:internalName="ID" ma:readOnly="true">
      <xsd:simpleType>
        <xsd:restriction base="dms:Unknown"/>
      </xsd:simpleType>
    </xsd:element>
    <xsd:element name="Author" ma:index="17" nillable="true" ma:displayName="Created By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19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20" nillable="true" ma:displayName="Has Copy Destinations" ma:hidden="true" ma:internalName="_HasCopyDestinations" ma:readOnly="true">
      <xsd:simpleType>
        <xsd:restriction base="dms:Boolean"/>
      </xsd:simpleType>
    </xsd:element>
    <xsd:element name="_CopySource" ma:index="21" nillable="true" ma:displayName="Copy Source" ma:internalName="_CopySource" ma:readOnly="true">
      <xsd:simpleType>
        <xsd:restriction base="dms:Text"/>
      </xsd:simpleType>
    </xsd:element>
    <xsd:element name="_ModerationStatus" ma:index="22" nillable="true" ma:displayName="Approval Status" ma:default="0" ma:hidden="true" ma:internalName="_ModerationStatus" ma:readOnly="true">
      <xsd:simpleType>
        <xsd:restriction base="dms:Unknown"/>
      </xsd:simpleType>
    </xsd:element>
    <xsd:element name="FileRef" ma:index="23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DirRef" ma:index="24" nillable="true" ma:displayName="Path" ma:hidden="true" ma:list="Docs" ma:internalName="FileDirRef" ma:readOnly="true" ma:showField="DirName">
      <xsd:simpleType>
        <xsd:restriction base="dms:Lookup"/>
      </xsd:simpleType>
    </xsd:element>
    <xsd:element name="Last_x0020_Modified" ma:index="25" nillable="true" ma:displayName="Modified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26" nillable="true" ma:displayName="Created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27" nillable="true" ma:displayName="File Size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28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SortBehavior" ma:index="29" nillable="true" ma:displayName="Sort Type" ma:hidden="true" ma:list="Docs" ma:internalName="SortBehavior" ma:readOnly="true" ma:showField="SortBehavior">
      <xsd:simpleType>
        <xsd:restriction base="dms:Lookup"/>
      </xsd:simpleType>
    </xsd:element>
    <xsd:element name="CheckedOutUserId" ma:index="31" nillable="true" ma:displayName="ID of the User who has the item Checked Ou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32" nillable="true" ma:displayName="Is Checked out to local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33" nillable="true" ma:displayName="Checked Out T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34" nillable="true" ma:displayName="Unique Id" ma:hidden="true" ma:list="Docs" ma:internalName="UniqueId" ma:readOnly="true" ma:showField="UniqueId">
      <xsd:simpleType>
        <xsd:restriction base="dms:Lookup"/>
      </xsd:simpleType>
    </xsd:element>
    <xsd:element name="SyncClientId" ma:index="35" nillable="true" ma:displayName="Client Id" ma:hidden="true" ma:list="Docs" ma:internalName="SyncClientId" ma:readOnly="true" ma:showField="SyncClientId">
      <xsd:simpleType>
        <xsd:restriction base="dms:Lookup"/>
      </xsd:simpleType>
    </xsd:element>
    <xsd:element name="ProgId" ma:index="36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37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38" nillable="true" ma:displayName="Virus Stat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39" nillable="true" ma:displayName="Checked Out T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40" nillable="true" ma:displayName="Check In Comment" ma:format="TRUE" ma:list="Docs" ma:internalName="_CheckinComment" ma:readOnly="true" ma:showField="CheckinComment">
      <xsd:simpleType>
        <xsd:restriction base="dms:Lookup"/>
      </xsd:simpleType>
    </xsd:element>
    <xsd:element name="MetaInfo" ma:index="53" nillable="true" ma:displayName="Property Bag" ma:hidden="true" ma:list="Docs" ma:internalName="MetaInfo" ma:showField="MetaInfo">
      <xsd:simpleType>
        <xsd:restriction base="dms:Lookup"/>
      </xsd:simpleType>
    </xsd:element>
    <xsd:element name="_Level" ma:index="54" nillable="true" ma:displayName="Level" ma:hidden="true" ma:internalName="_Level" ma:readOnly="true">
      <xsd:simpleType>
        <xsd:restriction base="dms:Unknown"/>
      </xsd:simpleType>
    </xsd:element>
    <xsd:element name="_IsCurrentVersion" ma:index="55" nillable="true" ma:displayName="Is Current Version" ma:hidden="true" ma:internalName="_IsCurrentVersion" ma:readOnly="true">
      <xsd:simpleType>
        <xsd:restriction base="dms:Boolean"/>
      </xsd:simpleType>
    </xsd:element>
    <xsd:element name="ItemChildCount" ma:index="56" nillable="true" ma:displayName="Item Child Count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7" nillable="true" ma:displayName="Folder Child Count" ma:hidden="true" ma:list="Docs" ma:internalName="FolderChildCount" ma:readOnly="true" ma:showField="FolderChildCount">
      <xsd:simpleType>
        <xsd:restriction base="dms:Lookup"/>
      </xsd:simpleType>
    </xsd:element>
    <xsd:element name="owshiddenversion" ma:index="61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62" nillable="true" ma:displayName="UI Version" ma:hidden="true" ma:internalName="_UIVersion" ma:readOnly="true">
      <xsd:simpleType>
        <xsd:restriction base="dms:Unknown"/>
      </xsd:simpleType>
    </xsd:element>
    <xsd:element name="_UIVersionString" ma:index="63" nillable="true" ma:displayName="Version" ma:internalName="_UIVersionString" ma:readOnly="true">
      <xsd:simpleType>
        <xsd:restriction base="dms:Text"/>
      </xsd:simpleType>
    </xsd:element>
    <xsd:element name="InstanceID" ma:index="64" nillable="true" ma:displayName="Instance ID" ma:hidden="true" ma:internalName="InstanceID" ma:readOnly="true">
      <xsd:simpleType>
        <xsd:restriction base="dms:Unknown"/>
      </xsd:simpleType>
    </xsd:element>
    <xsd:element name="Order" ma:index="65" nillable="true" ma:displayName="Order" ma:hidden="true" ma:internalName="Order">
      <xsd:simpleType>
        <xsd:restriction base="dms:Number"/>
      </xsd:simpleType>
    </xsd:element>
    <xsd:element name="GUID" ma:index="66" nillable="true" ma:displayName="GUID" ma:hidden="true" ma:internalName="GUID" ma:readOnly="true">
      <xsd:simpleType>
        <xsd:restriction base="dms:Unknown"/>
      </xsd:simpleType>
    </xsd:element>
    <xsd:element name="WorkflowVersion" ma:index="67" nillable="true" ma:displayName="Workflow Version" ma:hidden="true" ma:internalName="WorkflowVersion" ma:readOnly="true">
      <xsd:simpleType>
        <xsd:restriction base="dms:Unknown"/>
      </xsd:simpleType>
    </xsd:element>
    <xsd:element name="WorkflowInstanceID" ma:index="68" nillable="true" ma:displayName="Workflow Instance ID" ma:hidden="true" ma:internalName="WorkflowInstanceID" ma:readOnly="true">
      <xsd:simpleType>
        <xsd:restriction base="dms:Unknown"/>
      </xsd:simpleType>
    </xsd:element>
    <xsd:element name="ParentVersionString" ma:index="69" nillable="true" ma:displayName="Source Version (Converted Doc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70" nillable="true" ma:displayName="Source Name (Converted Doc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71" nillable="true" ma:displayName="Document Concurrency Number" ma:hidden="true" ma:list="Docs" ma:internalName="DocConcurrencyNumber" ma:readOnly="true" ma:showField="DocConcurrencyNumber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E8572-6BB6-41E5-AF14-AE162F6ABD0D" elementFormDefault="qualified">
    <xsd:import namespace="http://schemas.microsoft.com/office/2006/documentManagement/types"/>
    <xsd:import namespace="http://schemas.microsoft.com/office/infopath/2007/PartnerControls"/>
    <xsd:element name="Filing_x0020_Number" ma:index="9" nillable="true" ma:displayName="Filing Number" ma:internalName="Filing_x0020_Number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8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9D7299-5665-4C83-B337-13DFAC8B59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ED7371-8B20-40DB-A247-DA3F09411862}">
  <ds:schemaRefs>
    <ds:schemaRef ds:uri="http://purl.org/dc/terms/"/>
    <ds:schemaRef ds:uri="http://purl.org/dc/dcmitype/"/>
    <ds:schemaRef ds:uri="http://purl.org/dc/elements/1.1/"/>
    <ds:schemaRef ds:uri="http://schemas.microsoft.com/sharepoint/v3"/>
    <ds:schemaRef ds:uri="http://www.w3.org/XML/1998/namespace"/>
    <ds:schemaRef ds:uri="http://schemas.microsoft.com/office/2006/metadata/properties"/>
    <ds:schemaRef ds:uri="C32E8572-6BB6-41E5-AF14-AE162F6ABD0D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E0680B4-1E4A-4F82-AE23-6099B7A853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32E8572-6BB6-41E5-AF14-AE162F6ABD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Cash W Cap W7</vt:lpstr>
      <vt:lpstr>Rev Req W8</vt:lpstr>
      <vt:lpstr>Loaders T23</vt:lpstr>
      <vt:lpstr>'Loaders T23'!Print_Area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Fedje, Svetlana</dc:creator>
  <cp:lastModifiedBy>Lashley, Joy  (PUC)</cp:lastModifiedBy>
  <dcterms:created xsi:type="dcterms:W3CDTF">2016-02-18T13:44:23Z</dcterms:created>
  <dcterms:modified xsi:type="dcterms:W3CDTF">2016-02-23T14:27:33Z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0x0101008B6FE64013A4EB43946F7744F9D29436</vt:lpwstr>
  </property>
</Properties>
</file>