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990" windowHeight="11580" tabRatio="665" activeTab="13"/>
  </bookViews>
  <sheets>
    <sheet name="REVENUE" sheetId="1" r:id="rId1"/>
    <sheet name="CHARGE" sheetId="2" r:id="rId2"/>
    <sheet name="JANUARY" sheetId="3" r:id="rId3"/>
    <sheet name="February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UST" sheetId="10" r:id="rId10"/>
    <sheet name="SEPTEMBER" sheetId="11" r:id="rId11"/>
    <sheet name="OCTOBER" sheetId="12" r:id="rId12"/>
    <sheet name="NOVEMBER" sheetId="13" r:id="rId13"/>
    <sheet name="DECEMBER" sheetId="14" r:id="rId14"/>
  </sheets>
  <definedNames>
    <definedName name="_MONTH">#REF!</definedName>
    <definedName name="April">'April'!$A$1:$BS$2</definedName>
    <definedName name="AUGUST">'AUGUST'!$A$1:$BS$2</definedName>
    <definedName name="DECEMBER">'DECEMBER'!$A$1:$BS$2</definedName>
    <definedName name="February">'February'!$A$1:$BS$2</definedName>
    <definedName name="January">'JANUARY'!$A$1:$BS$2</definedName>
    <definedName name="JULY">'JULY'!$A$1:$BS$2</definedName>
    <definedName name="June">'June'!$A$1:$BS$2</definedName>
    <definedName name="March">'March'!$A$1:$BS$2</definedName>
    <definedName name="May">'May'!$A$1:$BS$2</definedName>
    <definedName name="MONTH">#REF!</definedName>
    <definedName name="NOVEMBER">'NOVEMBER'!$A$1:$BS$2</definedName>
    <definedName name="OCTOBER">'OCTOBER'!$A$1:$BS$2</definedName>
    <definedName name="_xlnm.Print_Area" localSheetId="1">'CHARGE'!$A$1:$N$16</definedName>
    <definedName name="_xlnm.Print_Area" localSheetId="0">'REVENUE'!$A$1:$K$48</definedName>
    <definedName name="SEPTEMBER">'SEPTEMBER'!$A$1:$BS$2</definedName>
    <definedName name="SHEET6">#REF!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<sst xmlns="http://schemas.openxmlformats.org/spreadsheetml/2006/main" count="949" uniqueCount="126">
  <si>
    <t>CURRENT MONTH MISO REVENUE SUMMARY FOR 2014</t>
  </si>
  <si>
    <t>MONTH</t>
  </si>
  <si>
    <t>NETWORK SCHEDULE 1 REVENUE Scheduling, System Control &amp; Dispatch</t>
  </si>
  <si>
    <t>FIRM SCHEDULE 1 REVENUE Scheduling, System Control &amp; Dispatch</t>
  </si>
  <si>
    <t>NON-FIRM SCHEDULE 1 REVENUE Scheduling, System Control &amp; Dispatch</t>
  </si>
  <si>
    <t>NETWORK SCHEDULE 2 REVENUE Reactive Supply &amp; Voltage Control</t>
  </si>
  <si>
    <t>FIRM SCHEDULE 2 REVENUE Reactive Supply &amp; Voltage Control</t>
  </si>
  <si>
    <t>NON-FIRM SCHEDULE 2 REVENUE Reactive Supply &amp; Voltage Control</t>
  </si>
  <si>
    <t>SCHEDULE 7
Firm Transmission Service Capacity</t>
  </si>
  <si>
    <t>SCHEDULE 7
REVENUE
 Firm Transmission Service</t>
  </si>
  <si>
    <t>SCHEDULE 8
Non-Firm Transmission Service Capacity</t>
  </si>
  <si>
    <t>SCHEDULE 8
REVENUE
 Non-Firm Transmission Service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</si>
  <si>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</si>
  <si>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</si>
  <si>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</si>
  <si>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</si>
  <si>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</si>
  <si>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</si>
  <si>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</si>
  <si>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</si>
  <si>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</si>
  <si>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</si>
  <si>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</si>
  <si>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</si>
  <si>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</si>
  <si>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SCHEDULE 9   Network Service Reserved Capacity</t>
  </si>
  <si>
    <t>SCHEDULE 9
REVENUE
 Network Service Transmission</t>
  </si>
  <si>
    <t>TLR
REVENUE Transmission Loading Relief</t>
  </si>
  <si>
    <t>SCHEDULE 11
REVENUE (CHARGE)
Pass-Through</t>
  </si>
  <si>
    <t>SCHEDULE 24
REVENUE Control Area Operating Cost Recovery (SYSOP use only)</t>
  </si>
  <si>
    <t>SCHEDULE 26
REVENUE Network Upgrade Revenue from Transmission Expansion Plans</t>
  </si>
  <si>
    <t>SCHEDULE 26 TLR</t>
  </si>
  <si>
    <t>SCHEDULE 26-A
REVENUE
Customer Multi-Value Project Cost Recovery</t>
  </si>
  <si>
    <t>SCHEDULE 26-A
REVENUE
T.O. Multi-Value Project Cost Recovery</t>
  </si>
  <si>
    <t>SCHEDULE 37
REVENUE
MTEP Project Cost Recovery</t>
  </si>
  <si>
    <t>SCHEDULE 38
REVENUE
MTEP Project Cost Recovery for DEO/DEK Zone</t>
  </si>
  <si>
    <t>SCHEDULE 45
REVENUE
NERC Recommendation</t>
  </si>
  <si>
    <t>SCHEDULE 45
TLR
NERC Recommendation
REVENUE</t>
  </si>
  <si>
    <t>SCHEDULE 45
TLR CREDIT
NERC Recommendation</t>
  </si>
  <si>
    <t>TOTAL REVENUE</t>
  </si>
  <si>
    <t>MISO CHARGE SUMMARY FOR 2014</t>
  </si>
  <si>
    <t>SCHEDULE 10 CHARGE        MISO Cost Adder       (System Use)</t>
  </si>
  <si>
    <t>SCHEDULE 10 Adjustment From Previous Period</t>
  </si>
  <si>
    <t>SCHEDULE 10 CHARGE        FERC Cost Adder       (System Use)</t>
  </si>
  <si>
    <t>SCHEDULE 11 CHARGE        MISO Wholesale Distribution Service (Pass Through)</t>
  </si>
  <si>
    <t>SCHEDULE 24 Control Area Operating Cost Recovery (SYSOP use only)</t>
  </si>
  <si>
    <t>SCHEDULE 26 Network Upgrade Charge from Transmission Expansion Plans
(Retail)</t>
  </si>
  <si>
    <t>SCHEDULE 26-A
CHARGE
Customer Multi-Value Project Cost Recovery</t>
  </si>
  <si>
    <t>SCHEDULE 26-A
CHARGE
T.O. Multi-Value Project Cost Revovery</t>
  </si>
  <si>
    <t>SCHEDULE 34
CHARGE</t>
  </si>
  <si>
    <t>SCHEDULE 38
CHARGE
MTEP Project Cost Recovery for DEO/DEK Zone</t>
  </si>
  <si>
    <t>SCHEDULE 45
CHARGE
NERC Recommendation</t>
  </si>
  <si>
    <t>TOTAL CHARGES</t>
  </si>
  <si>
    <t>Total Charges
minus Sch 24</t>
  </si>
  <si>
    <t>SCH1_NETWORK_Sum</t>
  </si>
  <si>
    <t>SCH1_FIRM_Sum</t>
  </si>
  <si>
    <t>SCH1_NON_FIRM_Sum</t>
  </si>
  <si>
    <t>SCH2_NETWORK_Sum</t>
  </si>
  <si>
    <t>SCH2_FIRM_Sum</t>
  </si>
  <si>
    <t>SCH2_NON_FIRM_Sum</t>
  </si>
  <si>
    <t>Sched 3 Revenue_Sum</t>
  </si>
  <si>
    <t>Sched 5 Revenue_Sum</t>
  </si>
  <si>
    <t>Sched 6 Revenue_Sum</t>
  </si>
  <si>
    <t>TLR Revenue_Sum</t>
  </si>
  <si>
    <t>Pass Through Revenue_Sum</t>
  </si>
  <si>
    <t>Schedule 18 Revenue_Sum</t>
  </si>
  <si>
    <t>Schedule 19 Revenue_Sum</t>
  </si>
  <si>
    <t>Schedule 21 Revenue_Sum</t>
  </si>
  <si>
    <t>Schedule 22 Revenue_Sum</t>
  </si>
  <si>
    <t>Schedule 26 Revenue_Sum</t>
  </si>
  <si>
    <t>Schedule 33 Revenue_Sum</t>
  </si>
  <si>
    <t>Sched 1 Charge_Sum</t>
  </si>
  <si>
    <t>Sched 2 Charge_Sum</t>
  </si>
  <si>
    <t>Sched 3 Charge_Sum</t>
  </si>
  <si>
    <t>Sched 5 Charge_Sum</t>
  </si>
  <si>
    <t>Sched 6 Charge_Sum</t>
  </si>
  <si>
    <t>Transmission Charge_Sum</t>
  </si>
  <si>
    <t>Sched 10 Charge_Sum</t>
  </si>
  <si>
    <t>SCH10_NON_SYS_CHG_Sum</t>
  </si>
  <si>
    <t>SCH10_SYS_FERC_CHG_Sum</t>
  </si>
  <si>
    <t>SCH10_NON_SYS_FERC_CHG_Sum</t>
  </si>
  <si>
    <t>Schedule 18 Charge_Sum</t>
  </si>
  <si>
    <t>Schedule 19 Charge_Sum</t>
  </si>
  <si>
    <t>TLR Credit_Sum</t>
  </si>
  <si>
    <t>Schedule 22 Charge_Sum</t>
  </si>
  <si>
    <t>Schedule 26 TLR Credit_Sum</t>
  </si>
  <si>
    <t>Schedule 33 Charge_Sum</t>
  </si>
  <si>
    <t>SCH7_REVENUE</t>
  </si>
  <si>
    <t>SCH8_REVENUE</t>
  </si>
  <si>
    <t>SCH9_REVENUE</t>
  </si>
  <si>
    <t>SCH7_CAPACITY</t>
  </si>
  <si>
    <t>SCH8_CAPACITY</t>
  </si>
  <si>
    <t>SCH9_CAPACITY</t>
  </si>
  <si>
    <t>SCH14_FIRM_Sum</t>
  </si>
  <si>
    <t>SCH14_NON_FIRM_Sum</t>
  </si>
  <si>
    <t>SCH14_NETWORK_Sum</t>
  </si>
  <si>
    <t>DOLLAR_REV</t>
  </si>
  <si>
    <t>DOLLAR_COST</t>
  </si>
  <si>
    <t>SCH1_REV_OTPW_Sum</t>
  </si>
  <si>
    <t>SCH2_REV_OTPW_Sum</t>
  </si>
  <si>
    <t>SCH14_REV_OTPW_Sum</t>
  </si>
  <si>
    <t>BASE_TRANS_REV_OTPW_Sum</t>
  </si>
  <si>
    <t>SCH11_CHARGE_OTPW_Sum</t>
  </si>
  <si>
    <t>TLR_REVENUE_OTPW_Sum</t>
  </si>
  <si>
    <t>WHOLESALE_SCH_26_CHARGE_Sum</t>
  </si>
  <si>
    <t>RETAIL_SCH_26_CHARGE_Sum</t>
  </si>
  <si>
    <t>Pass Through Charge_Sum</t>
  </si>
  <si>
    <t>SCH10_CREDIT</t>
  </si>
  <si>
    <t>Schedule 35 Charge_Sum</t>
  </si>
  <si>
    <t>Schedule 36 Charge_Sum</t>
  </si>
  <si>
    <t>Schedule 26 TLR Revenue_Sum</t>
  </si>
  <si>
    <t>Schedule 34 Charge_Sum</t>
  </si>
  <si>
    <t>Schedule 37 Revenue_Sum</t>
  </si>
  <si>
    <t>Schedule 37 Charge_Sum</t>
  </si>
  <si>
    <t>Schedule 36 Revenue_Sum</t>
  </si>
  <si>
    <t>Schedule 38 Revenue_Sum</t>
  </si>
  <si>
    <t>Schedule 26-A Customer Rev_Sum</t>
  </si>
  <si>
    <t>Schedule 26-A TO Revenue_Sum</t>
  </si>
  <si>
    <t>Schedule 26-A TO Charge_Sum</t>
  </si>
  <si>
    <t>Schedule 26-A Charge_Sum</t>
  </si>
  <si>
    <t>Schedule 38 Charge_Sum</t>
  </si>
  <si>
    <t>Schedule 45 Charge_Sum</t>
  </si>
  <si>
    <t>Schedule 45-TLR Credit_Sum</t>
  </si>
  <si>
    <t>Schedule 45 Revenue_Sum</t>
  </si>
  <si>
    <t>Schedule 45 TLR Revenue_Sum</t>
  </si>
  <si>
    <t xml:space="preserve">Total Revenue minus Sch 24, Sch 26 TLR Credit, TLR Revenue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</si>
</sst>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zoomScale="75" zoomScaleNormal="75" zoomScalePageLayoutView="0" workbookViewId="0" topLeftCell="A1">
      <selection activeCell="E26" sqref="E26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25.7109375" style="0" bestFit="1" customWidth="1"/>
    <col min="4" max="4" width="27.00390625" style="0" bestFit="1" customWidth="1"/>
    <col min="5" max="5" width="23.421875" style="0" bestFit="1" customWidth="1"/>
    <col min="6" max="7" width="15.7109375" style="0" customWidth="1"/>
    <col min="8" max="8" width="18.28125" style="18" customWidth="1"/>
    <col min="9" max="9" width="18.28125" style="0" customWidth="1"/>
    <col min="10" max="10" width="18.140625" style="18" customWidth="1"/>
    <col min="11" max="11" width="18.140625" style="0" customWidth="1"/>
    <col min="12" max="12" width="15.7109375" style="18" customWidth="1"/>
    <col min="13" max="14" width="15.7109375" style="0" customWidth="1"/>
    <col min="15" max="15" width="18.00390625" style="0" customWidth="1"/>
    <col min="16" max="20" width="17.421875" style="0" customWidth="1"/>
    <col min="21" max="21" width="16.57421875" style="0" customWidth="1"/>
    <col min="22" max="22" width="16.8515625" style="0" customWidth="1"/>
    <col min="23" max="23" width="13.28125" style="0" customWidth="1"/>
    <col min="24" max="24" width="18.421875" style="0" customWidth="1"/>
    <col min="25" max="25" width="19.00390625" style="0" customWidth="1"/>
  </cols>
  <sheetData>
    <row r="1" spans="1:23" ht="24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11" s="24" customFormat="1" ht="96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  <c r="I2" s="39" t="s">
        <v>9</v>
      </c>
      <c r="J2" s="40" t="s">
        <v>10</v>
      </c>
      <c r="K2" s="39" t="s">
        <v>11</v>
      </c>
    </row>
    <row r="3" spans="1:11" ht="12.75">
      <c r="A3" s="3" t="s">
        <v>12</v>
      </c>
      <c r="B3" s="4">
        <f>JANUARY!$A$2</f>
        <v>42163.98</v>
      </c>
      <c r="C3" s="4">
        <f>JANUARY!$B$2</f>
        <v>3684.5</v>
      </c>
      <c r="D3" s="4">
        <f>JANUARY!$C$2</f>
        <v>1189.34</v>
      </c>
      <c r="E3" s="4">
        <f>JANUARY!$D$2</f>
        <v>36126.53</v>
      </c>
      <c r="F3" s="4">
        <f>JANUARY!$E$2</f>
        <v>9109.3</v>
      </c>
      <c r="G3" s="4">
        <f>JANUARY!$F$2</f>
        <v>1759.22</v>
      </c>
      <c r="H3" s="19">
        <f>JANUARY!$AK$2</f>
        <v>49080</v>
      </c>
      <c r="I3" s="4">
        <f>JANUARY!$AH$2</f>
        <v>118268.37</v>
      </c>
      <c r="J3" s="19">
        <f>JANUARY!$AL$2</f>
        <v>184171</v>
      </c>
      <c r="K3" s="4">
        <f>JANUARY!$AI$2</f>
        <v>29505.82</v>
      </c>
    </row>
    <row r="4" spans="1:11" ht="12.75">
      <c r="A4" s="3" t="s">
        <v>13</v>
      </c>
      <c r="B4" s="4">
        <f>February!$A$2</f>
        <v>38258.85</v>
      </c>
      <c r="C4" s="4">
        <f>February!$B$2</f>
        <v>3072.79</v>
      </c>
      <c r="D4" s="4">
        <f>February!$C$2</f>
        <v>1141.08</v>
      </c>
      <c r="E4" s="4">
        <f>February!$D$2</f>
        <v>32780.58</v>
      </c>
      <c r="F4" s="4">
        <f>February!$E$2</f>
        <v>7585.2</v>
      </c>
      <c r="G4" s="4">
        <f>February!$F$2</f>
        <v>1204.53</v>
      </c>
      <c r="H4" s="19">
        <f>February!$AK$2</f>
        <v>27535</v>
      </c>
      <c r="I4" s="4">
        <f>February!$AH$2</f>
        <v>105379.69</v>
      </c>
      <c r="J4" s="19">
        <f>February!$AL$2</f>
        <v>190011</v>
      </c>
      <c r="K4" s="4">
        <f>February!$AI$2</f>
        <v>37903.83</v>
      </c>
    </row>
    <row r="5" spans="1:11" s="10" customFormat="1" ht="12.75">
      <c r="A5" s="9" t="s">
        <v>14</v>
      </c>
      <c r="B5" s="4">
        <f>March!$A$2</f>
        <v>35762.94</v>
      </c>
      <c r="C5" s="4">
        <f>March!$B$2</f>
        <v>2898.13</v>
      </c>
      <c r="D5" s="4">
        <f>March!$C$2</f>
        <v>1807.97</v>
      </c>
      <c r="E5" s="4">
        <f>March!$D$2</f>
        <v>30642.06</v>
      </c>
      <c r="F5" s="4">
        <f>March!$E$2</f>
        <v>7128.14</v>
      </c>
      <c r="G5" s="4">
        <f>March!$F$2</f>
        <v>1784.56</v>
      </c>
      <c r="H5" s="19">
        <f>March!$AK$2</f>
        <v>22062</v>
      </c>
      <c r="I5" s="4">
        <f>March!$AH$2</f>
        <v>116784.14</v>
      </c>
      <c r="J5" s="19">
        <f>March!$AL$2</f>
        <v>239913</v>
      </c>
      <c r="K5" s="4">
        <f>March!$AI$2</f>
        <v>58026.36</v>
      </c>
    </row>
    <row r="6" spans="1:11" ht="12.75">
      <c r="A6" s="3" t="s">
        <v>15</v>
      </c>
      <c r="B6" s="4">
        <f>April!$A$2</f>
        <v>30669.45</v>
      </c>
      <c r="C6" s="4">
        <f>April!$B$2</f>
        <v>2740.49</v>
      </c>
      <c r="D6" s="4">
        <f>April!$C$2</f>
        <v>1156.92</v>
      </c>
      <c r="E6" s="4">
        <f>April!$D$2</f>
        <v>26277.91</v>
      </c>
      <c r="F6" s="4">
        <f>April!$E$2</f>
        <v>6736.46</v>
      </c>
      <c r="G6" s="4">
        <f>April!$F$2</f>
        <v>1570.76</v>
      </c>
      <c r="H6" s="19">
        <f>April!$AK$2</f>
        <v>18380</v>
      </c>
      <c r="I6" s="4">
        <f>April!$AH$2</f>
        <v>112992.58</v>
      </c>
      <c r="J6" s="19">
        <f>April!$AL$2</f>
        <v>170713</v>
      </c>
      <c r="K6" s="4">
        <f>April!$AI$2</f>
        <v>25468.01</v>
      </c>
    </row>
    <row r="7" spans="1:11" ht="12.75">
      <c r="A7" s="3" t="s">
        <v>16</v>
      </c>
      <c r="B7" s="4">
        <f>May!$A$2</f>
        <v>38128.55</v>
      </c>
      <c r="C7" s="4">
        <f>May!$B$2</f>
        <v>2868.65</v>
      </c>
      <c r="D7" s="4">
        <f>May!$C$2</f>
        <v>1029.44</v>
      </c>
      <c r="E7" s="4">
        <f>May!$D$2</f>
        <v>32668.93</v>
      </c>
      <c r="F7" s="4">
        <f>May!$E$2</f>
        <v>7010.92</v>
      </c>
      <c r="G7" s="4">
        <f>May!$F$2</f>
        <v>1236.96</v>
      </c>
      <c r="H7" s="19">
        <f>May!$AK$2</f>
        <v>25646</v>
      </c>
      <c r="I7" s="4">
        <f>May!$AH$2</f>
        <v>183835.5</v>
      </c>
      <c r="J7" s="19">
        <f>May!$AL$2</f>
        <v>137317</v>
      </c>
      <c r="K7" s="4">
        <f>May!$AI$2</f>
        <v>24768.71</v>
      </c>
    </row>
    <row r="8" spans="1:11" ht="12.75">
      <c r="A8" s="3" t="s">
        <v>17</v>
      </c>
      <c r="B8" s="4">
        <f>June!$A$2</f>
        <v>35497.61</v>
      </c>
      <c r="C8" s="4">
        <f>June!$B$2</f>
        <v>2934.11</v>
      </c>
      <c r="D8" s="4">
        <f>June!$C$2</f>
        <v>698.62</v>
      </c>
      <c r="E8" s="4">
        <f>June!$D$2</f>
        <v>30414.71</v>
      </c>
      <c r="F8" s="4">
        <f>June!$E$2</f>
        <v>7206.75</v>
      </c>
      <c r="G8" s="4">
        <f>June!$F$2</f>
        <v>1293.07</v>
      </c>
      <c r="H8" s="19">
        <f>June!$AK$2</f>
        <v>24409</v>
      </c>
      <c r="I8" s="4">
        <f>June!$AH$2</f>
        <v>175687.27</v>
      </c>
      <c r="J8" s="19">
        <f>June!$AL$2</f>
        <v>124675</v>
      </c>
      <c r="K8" s="4">
        <f>June!$AI$2</f>
        <v>9212.87</v>
      </c>
    </row>
    <row r="9" spans="1:11" ht="12.75">
      <c r="A9" s="3" t="s">
        <v>18</v>
      </c>
      <c r="B9" s="4">
        <f>JULY!$A$2</f>
        <v>45217.61</v>
      </c>
      <c r="C9" s="4">
        <f>JULY!$B$2</f>
        <v>3283.22</v>
      </c>
      <c r="D9" s="4">
        <f>JULY!$C$2</f>
        <v>757.91</v>
      </c>
      <c r="E9" s="4">
        <f>JULY!$D$2</f>
        <v>38742.91</v>
      </c>
      <c r="F9" s="4">
        <f>JULY!$E$2</f>
        <v>7902.93</v>
      </c>
      <c r="G9" s="4">
        <f>JULY!$F$2</f>
        <v>1148.1</v>
      </c>
      <c r="H9" s="19">
        <f>JULY!$AK$2</f>
        <v>22739</v>
      </c>
      <c r="I9" s="4">
        <f>JULY!$AH$2</f>
        <v>181097.32</v>
      </c>
      <c r="J9" s="19">
        <f>JULY!$AL$2</f>
        <v>130545</v>
      </c>
      <c r="K9" s="4">
        <f>JULY!$AI$2</f>
        <v>14599.04</v>
      </c>
    </row>
    <row r="10" spans="1:11" ht="12.75">
      <c r="A10" s="3" t="s">
        <v>19</v>
      </c>
      <c r="B10" s="4">
        <f>AUGUST!$A$2</f>
        <v>39295.2</v>
      </c>
      <c r="C10" s="4">
        <f>AUGUST!$B$2</f>
        <v>3234.74</v>
      </c>
      <c r="D10" s="4">
        <f>AUGUST!$C$2</f>
        <v>725.36</v>
      </c>
      <c r="E10" s="4">
        <f>AUGUST!$D$2</f>
        <v>33668.54</v>
      </c>
      <c r="F10" s="4">
        <f>AUGUST!$E$2</f>
        <v>7953.02</v>
      </c>
      <c r="G10" s="4">
        <f>AUGUST!$F$2</f>
        <v>978.04</v>
      </c>
      <c r="H10" s="19">
        <f>AUGUST!$AK$2</f>
        <v>20315</v>
      </c>
      <c r="I10" s="4">
        <f>AUGUST!$AH$2</f>
        <v>182114.36</v>
      </c>
      <c r="J10" s="19">
        <f>AUGUST!$AL$2</f>
        <v>76881</v>
      </c>
      <c r="K10" s="4">
        <f>AUGUST!$AI$2</f>
        <v>17060.26</v>
      </c>
    </row>
    <row r="11" spans="1:11" ht="12.75">
      <c r="A11" s="3" t="s">
        <v>20</v>
      </c>
      <c r="B11" s="4">
        <f>SEPTEMBER!$A$2</f>
        <v>36076.99</v>
      </c>
      <c r="C11" s="4">
        <f>SEPTEMBER!$B$2</f>
        <v>2902.25</v>
      </c>
      <c r="D11" s="4">
        <f>SEPTEMBER!$C$2</f>
        <v>852.06</v>
      </c>
      <c r="E11" s="4">
        <f>SEPTEMBER!$D$2</f>
        <v>30911.15</v>
      </c>
      <c r="F11" s="4">
        <f>SEPTEMBER!$E$2</f>
        <v>7128.9</v>
      </c>
      <c r="G11" s="4">
        <f>SEPTEMBER!$F$2</f>
        <v>834.02</v>
      </c>
      <c r="H11" s="19">
        <f>SEPTEMBER!$AK$2</f>
        <v>16806</v>
      </c>
      <c r="I11" s="4">
        <f>SEPTEMBER!$AH$2</f>
        <v>173482.82</v>
      </c>
      <c r="J11" s="19">
        <f>SEPTEMBER!$AL$2</f>
        <v>95501</v>
      </c>
      <c r="K11" s="4">
        <f>SEPTEMBER!$AI$2</f>
        <v>24555.26</v>
      </c>
    </row>
    <row r="12" spans="1:11" ht="12.75">
      <c r="A12" s="3" t="s">
        <v>21</v>
      </c>
      <c r="B12" s="4">
        <f>OCTOBER!$A$2</f>
        <v>30236.17</v>
      </c>
      <c r="C12" s="4">
        <f>OCTOBER!$B$2</f>
        <v>2940.92</v>
      </c>
      <c r="D12" s="4">
        <f>OCTOBER!$C$2</f>
        <v>559.83</v>
      </c>
      <c r="E12" s="4">
        <f>OCTOBER!$D$2</f>
        <v>25906.67</v>
      </c>
      <c r="F12" s="4">
        <f>OCTOBER!$E$2</f>
        <v>7219.64</v>
      </c>
      <c r="G12" s="4">
        <f>OCTOBER!$F$2</f>
        <v>1215.3</v>
      </c>
      <c r="H12" s="19">
        <f>OCTOBER!$AK$2</f>
        <v>18887</v>
      </c>
      <c r="I12" s="4">
        <f>OCTOBER!$AH$2</f>
        <v>178892.69</v>
      </c>
      <c r="J12" s="19">
        <f>OCTOBER!$AL$2</f>
        <v>163593</v>
      </c>
      <c r="K12" s="4">
        <f>OCTOBER!$AI$2</f>
        <v>5835.86</v>
      </c>
    </row>
    <row r="13" spans="1:11" ht="12.75">
      <c r="A13" s="3" t="s">
        <v>22</v>
      </c>
      <c r="B13" s="4">
        <f>NOVEMBER!$A$2</f>
        <v>35823.38</v>
      </c>
      <c r="C13" s="4">
        <f>NOVEMBER!$B$2</f>
        <v>2904.22</v>
      </c>
      <c r="D13" s="4">
        <f>NOVEMBER!$C$2</f>
        <v>1827.46</v>
      </c>
      <c r="E13" s="4">
        <f>NOVEMBER!$D$2</f>
        <v>30693.84</v>
      </c>
      <c r="F13" s="4">
        <f>NOVEMBER!$E$2</f>
        <v>7271.32</v>
      </c>
      <c r="G13" s="4">
        <f>NOVEMBER!$F$2</f>
        <v>1305.35</v>
      </c>
      <c r="H13" s="19">
        <f>NOVEMBER!$AK$2</f>
        <v>19625</v>
      </c>
      <c r="I13" s="4">
        <f>NOVEMBER!$AH$2</f>
        <v>96290.48</v>
      </c>
      <c r="J13" s="19">
        <f>NOVEMBER!$AL$2</f>
        <v>171262</v>
      </c>
      <c r="K13" s="4">
        <f>NOVEMBER!$AI$2</f>
        <v>60153.12</v>
      </c>
    </row>
    <row r="14" spans="1:11" ht="12.75">
      <c r="A14" s="3" t="s">
        <v>23</v>
      </c>
      <c r="B14" s="4">
        <f>DECEMBER!$A$2</f>
        <v>0</v>
      </c>
      <c r="C14" s="4">
        <f>DECEMBER!$B$2</f>
        <v>0</v>
      </c>
      <c r="D14" s="4">
        <f>DECEMBER!$C$2</f>
        <v>0</v>
      </c>
      <c r="E14" s="4">
        <f>DECEMBER!$D$2</f>
        <v>0</v>
      </c>
      <c r="F14" s="4">
        <f>DECEMBER!$E$2</f>
        <v>0</v>
      </c>
      <c r="G14" s="4">
        <f>DECEMBER!$F$2</f>
        <v>0</v>
      </c>
      <c r="H14" s="19">
        <f>DECEMBER!$AK$2</f>
        <v>0</v>
      </c>
      <c r="I14" s="4">
        <f>DECEMBER!$AH$2</f>
        <v>0</v>
      </c>
      <c r="J14" s="19">
        <f>DECEMBER!$AL$2</f>
        <v>0</v>
      </c>
      <c r="K14" s="4">
        <f>DECEMBER!$AI$2</f>
        <v>0</v>
      </c>
    </row>
    <row r="15" spans="1:11" ht="12.75">
      <c r="A15" s="3"/>
      <c r="B15" s="5"/>
      <c r="C15" s="4"/>
      <c r="D15" s="4"/>
      <c r="E15" s="4"/>
      <c r="F15" s="4"/>
      <c r="G15" s="4"/>
      <c r="H15" s="19"/>
      <c r="I15" s="5"/>
      <c r="J15" s="19"/>
      <c r="K15" s="5"/>
    </row>
    <row r="16" spans="1:11" ht="12.75">
      <c r="A16" s="3" t="s">
        <v>24</v>
      </c>
      <c r="B16" s="7">
        <f aca="true" t="shared" si="0" ref="B16:G16">SUM(B3:B14)</f>
        <v>407130.73</v>
      </c>
      <c r="C16" s="4">
        <f t="shared" si="0"/>
        <v>33464.02</v>
      </c>
      <c r="D16" s="4">
        <f t="shared" si="0"/>
        <v>11745.989999999998</v>
      </c>
      <c r="E16" s="4">
        <f t="shared" si="0"/>
        <v>348833.83</v>
      </c>
      <c r="F16" s="4">
        <f t="shared" si="0"/>
        <v>82252.57999999999</v>
      </c>
      <c r="G16" s="4">
        <f t="shared" si="0"/>
        <v>14329.910000000002</v>
      </c>
      <c r="H16" s="19">
        <f>SUM(H3:H14)</f>
        <v>265484</v>
      </c>
      <c r="I16" s="4">
        <f>SUM(I3:I14)</f>
        <v>1624825.22</v>
      </c>
      <c r="J16" s="19">
        <f>SUM(J3:J14)</f>
        <v>1684582</v>
      </c>
      <c r="K16" s="4">
        <f>SUM(K3:K14)</f>
        <v>307089.14</v>
      </c>
    </row>
    <row r="18" spans="1:11" ht="120" customHeight="1">
      <c r="A18" s="38" t="s">
        <v>1</v>
      </c>
      <c r="B18" s="40" t="s">
        <v>25</v>
      </c>
      <c r="C18" s="39" t="s">
        <v>26</v>
      </c>
      <c r="D18" s="39" t="s">
        <v>27</v>
      </c>
      <c r="E18" s="39" t="s">
        <v>28</v>
      </c>
      <c r="F18" s="39" t="s">
        <v>29</v>
      </c>
      <c r="G18" s="39" t="s">
        <v>30</v>
      </c>
      <c r="H18" s="39" t="s">
        <v>31</v>
      </c>
      <c r="I18" s="39" t="s">
        <v>32</v>
      </c>
      <c r="J18" s="39" t="s">
        <v>33</v>
      </c>
      <c r="K18" s="39" t="s">
        <v>34</v>
      </c>
    </row>
    <row r="19" spans="1:11" ht="12.75">
      <c r="A19" s="3" t="s">
        <v>12</v>
      </c>
      <c r="B19" s="19">
        <f>JANUARY!$AM$2</f>
        <v>44228.270039128474</v>
      </c>
      <c r="C19" s="4">
        <f>JANUARY!$AJ$2</f>
        <v>5130.33</v>
      </c>
      <c r="D19" s="4">
        <f>(JANUARY!$J$2*-1)</f>
        <v>183.4</v>
      </c>
      <c r="E19" s="4">
        <f>JANUARY!$K$2</f>
        <v>25186.73</v>
      </c>
      <c r="F19" s="4">
        <f>JANUARY!$AQ$2</f>
        <v>39466.83</v>
      </c>
      <c r="G19" s="4">
        <f>JANUARY!$P$2</f>
        <v>1246017.5</v>
      </c>
      <c r="H19" s="4">
        <f>(JANUARY!$BE$2*-1)</f>
        <v>12.67</v>
      </c>
      <c r="I19" s="4">
        <f>JANUARY!$BK$2</f>
        <v>653.26</v>
      </c>
      <c r="J19" s="4">
        <f>JANUARY!$BL$2</f>
        <v>387036.18</v>
      </c>
      <c r="K19" s="4">
        <f>JANUARY!$BG$2</f>
        <v>13263.15</v>
      </c>
    </row>
    <row r="20" spans="1:11" ht="12.75">
      <c r="A20" s="3" t="s">
        <v>13</v>
      </c>
      <c r="B20" s="19">
        <f>February!$AM$2</f>
        <v>42280.4814957268</v>
      </c>
      <c r="C20" s="4">
        <f>February!$AJ$2</f>
        <v>4612.28</v>
      </c>
      <c r="D20" s="4">
        <f>February!$J$2*-1</f>
        <v>954.59</v>
      </c>
      <c r="E20" s="4">
        <f>February!$K$2</f>
        <v>19141.14</v>
      </c>
      <c r="F20" s="4">
        <f>February!$AQ$2</f>
        <v>37708.72</v>
      </c>
      <c r="G20" s="4">
        <f>February!$P$2</f>
        <v>1082091.41</v>
      </c>
      <c r="H20" s="4">
        <f>(February!$BE$2*-1)</f>
        <v>288.28</v>
      </c>
      <c r="I20" s="4">
        <f>February!$BK$2</f>
        <v>1025.07</v>
      </c>
      <c r="J20" s="4">
        <f>February!$BL$2</f>
        <v>347107.61</v>
      </c>
      <c r="K20" s="4">
        <f>February!$BG$2</f>
        <v>13263.15</v>
      </c>
    </row>
    <row r="21" spans="1:11" ht="12.75">
      <c r="A21" s="9" t="s">
        <v>14</v>
      </c>
      <c r="B21" s="19">
        <f>March!$AM$2</f>
        <v>40715.69391255396</v>
      </c>
      <c r="C21" s="4">
        <f>March!$AJ$2</f>
        <v>5089.59</v>
      </c>
      <c r="D21" s="4">
        <f>March!$J$2*-1</f>
        <v>190.55</v>
      </c>
      <c r="E21" s="4">
        <f>March!$K$2</f>
        <v>18413.07</v>
      </c>
      <c r="F21" s="4">
        <f>March!$AQ$2</f>
        <v>39347.88</v>
      </c>
      <c r="G21" s="4">
        <f>March!$P$2</f>
        <v>1153179.98</v>
      </c>
      <c r="H21" s="4">
        <f>March!$BE$2*-1</f>
        <v>131.74</v>
      </c>
      <c r="I21" s="4">
        <f>March!$BK$2</f>
        <v>2173.84</v>
      </c>
      <c r="J21" s="4">
        <f>March!$BL$2</f>
        <v>365456.03</v>
      </c>
      <c r="K21" s="4">
        <f>March!$BG$2</f>
        <v>13263.15</v>
      </c>
    </row>
    <row r="22" spans="1:11" ht="12.75">
      <c r="A22" s="3" t="s">
        <v>15</v>
      </c>
      <c r="B22" s="19">
        <f>April!$AM$2</f>
        <v>35766.54531365579</v>
      </c>
      <c r="C22" s="4">
        <f>April!$AJ$2</f>
        <v>4938.36</v>
      </c>
      <c r="D22" s="4">
        <f>April!$J$2*-1</f>
        <v>6.48</v>
      </c>
      <c r="E22" s="4">
        <f>April!$K$2</f>
        <v>27202.65</v>
      </c>
      <c r="F22" s="4">
        <f>April!$AQ$2</f>
        <v>35500.06</v>
      </c>
      <c r="G22" s="4">
        <f>April!$P$2</f>
        <v>996557.58</v>
      </c>
      <c r="H22" s="4">
        <f>April!$BE$2*-1</f>
        <v>3.73</v>
      </c>
      <c r="I22" s="4">
        <f>April!$BK$2</f>
        <v>1857.07</v>
      </c>
      <c r="J22" s="4">
        <f>April!$BL$2</f>
        <v>328906.45</v>
      </c>
      <c r="K22" s="4">
        <f>April!$BG$2</f>
        <v>13263.15</v>
      </c>
    </row>
    <row r="23" spans="1:11" ht="12.75">
      <c r="A23" s="3" t="s">
        <v>16</v>
      </c>
      <c r="B23" s="19">
        <f>May!$AM$2</f>
        <v>41000.8098793869</v>
      </c>
      <c r="C23" s="4">
        <f>May!$AJ$2</f>
        <v>5126.12</v>
      </c>
      <c r="D23" s="4">
        <f>May!$J$2*-1</f>
        <v>0</v>
      </c>
      <c r="E23" s="4">
        <f>May!$K$2</f>
        <v>5328.19</v>
      </c>
      <c r="F23" s="4">
        <f>May!$AQ$2</f>
        <v>34781.71</v>
      </c>
      <c r="G23" s="4">
        <f>May!$P$2</f>
        <v>1166691.34</v>
      </c>
      <c r="H23" s="4">
        <f>May!$BE$2</f>
        <v>0</v>
      </c>
      <c r="I23" s="4">
        <f>May!$BK$2</f>
        <v>109.12</v>
      </c>
      <c r="J23" s="4">
        <f>May!$BL$2</f>
        <v>343434.59</v>
      </c>
      <c r="K23" s="4">
        <f>May!$BG$2</f>
        <v>13263.15</v>
      </c>
    </row>
    <row r="24" spans="1:11" ht="12.75">
      <c r="A24" s="3" t="s">
        <v>17</v>
      </c>
      <c r="B24" s="19">
        <f>June!$AM$2</f>
        <v>48250.935471470046</v>
      </c>
      <c r="C24" s="4">
        <f>June!$AJ$2</f>
        <v>4934.13</v>
      </c>
      <c r="D24" s="4">
        <f>(June!$J$2*-1)</f>
        <v>0.69</v>
      </c>
      <c r="E24" s="4">
        <f>June!$K$2</f>
        <v>15589.4</v>
      </c>
      <c r="F24" s="4">
        <f>June!$AQ$2</f>
        <v>54214.6</v>
      </c>
      <c r="G24" s="4">
        <f>June!$P$2</f>
        <v>1261249.09</v>
      </c>
      <c r="H24" s="4">
        <f>June!$BE$2*-1</f>
        <v>0.5</v>
      </c>
      <c r="I24" s="4">
        <f>June!$BK$2</f>
        <v>2022.03</v>
      </c>
      <c r="J24" s="4">
        <f>June!$BL$2</f>
        <v>360524.97</v>
      </c>
      <c r="K24" s="4">
        <f>June!$BG$2</f>
        <v>13217.21</v>
      </c>
    </row>
    <row r="25" spans="1:11" ht="12.75">
      <c r="A25" s="3" t="s">
        <v>18</v>
      </c>
      <c r="B25" s="19">
        <f>JULY!$AM$2</f>
        <v>50660.71035801596</v>
      </c>
      <c r="C25" s="4">
        <f>JULY!$AJ$2</f>
        <v>5092.64</v>
      </c>
      <c r="D25" s="4">
        <f>(JULY!$J$2*-1)</f>
        <v>2.49</v>
      </c>
      <c r="E25" s="4">
        <f>JULY!$K$2</f>
        <v>20154.1</v>
      </c>
      <c r="F25" s="4">
        <f>JULY!$AQ$2</f>
        <v>58370.08</v>
      </c>
      <c r="G25" s="4">
        <f>JULY!$P$2</f>
        <v>1417725.39</v>
      </c>
      <c r="H25" s="4">
        <f>JULY!$BE$2*-1</f>
        <v>1.8</v>
      </c>
      <c r="I25" s="4">
        <f>JULY!$BK$2</f>
        <v>3669.35</v>
      </c>
      <c r="J25" s="4">
        <f>JULY!$BL$2</f>
        <v>407912.74</v>
      </c>
      <c r="K25" s="4">
        <f>JULY!$BG$2</f>
        <v>13217.21</v>
      </c>
    </row>
    <row r="26" spans="1:11" ht="12.75">
      <c r="A26" s="3" t="s">
        <v>19</v>
      </c>
      <c r="B26" s="19">
        <f>AUGUST!$AM$2</f>
        <v>50547.35684843941</v>
      </c>
      <c r="C26" s="4">
        <f>AUGUST!$AJ$2</f>
        <v>5131.69</v>
      </c>
      <c r="D26" s="4">
        <f>(AUGUST!$J$2*-1)</f>
        <v>0</v>
      </c>
      <c r="E26" s="4">
        <f>AUGUST!$K$2</f>
        <v>16197.71</v>
      </c>
      <c r="F26" s="4">
        <f>AUGUST!$AQ$2</f>
        <v>54889.82</v>
      </c>
      <c r="G26" s="4">
        <f>AUGUST!$P$2</f>
        <v>1359144.55</v>
      </c>
      <c r="H26" s="4">
        <f>AUGUST!$BE$2*-1</f>
        <v>0</v>
      </c>
      <c r="I26" s="4">
        <f>AUGUST!$BK$2</f>
        <v>43.68</v>
      </c>
      <c r="J26" s="4">
        <f>AUGUST!$BL$2</f>
        <v>404888.24</v>
      </c>
      <c r="K26" s="4">
        <f>AUGUST!$BG$2</f>
        <v>13217.21</v>
      </c>
    </row>
    <row r="27" spans="1:11" ht="12.75">
      <c r="A27" s="3" t="s">
        <v>20</v>
      </c>
      <c r="B27" s="19">
        <f>SEPTEMBER!$AM$2</f>
        <v>49366.45990247692</v>
      </c>
      <c r="C27" s="4">
        <f>SEPTEMBER!$AJ$2</f>
        <v>4947.31</v>
      </c>
      <c r="D27" s="4">
        <f>(SEPTEMBER!$J$2*-1)</f>
        <v>0</v>
      </c>
      <c r="E27" s="4">
        <f>SEPTEMBER!$K$2</f>
        <v>16097.71</v>
      </c>
      <c r="F27" s="4">
        <f>SEPTEMBER!$AQ$2</f>
        <v>67251.92</v>
      </c>
      <c r="G27" s="4">
        <f>SEPTEMBER!$P$2</f>
        <v>1270689.2</v>
      </c>
      <c r="H27" s="4">
        <f>SEPTEMBER!$BE$2*-1</f>
        <v>0</v>
      </c>
      <c r="I27" s="4">
        <f>SEPTEMBER!$BK$2</f>
        <v>4214.38</v>
      </c>
      <c r="J27" s="4">
        <f>SEPTEMBER!$BL$2</f>
        <v>357338.58</v>
      </c>
      <c r="K27" s="4">
        <f>SEPTEMBER!$BG$2</f>
        <v>13217.21</v>
      </c>
    </row>
    <row r="28" spans="1:11" ht="12.75">
      <c r="A28" s="3" t="s">
        <v>21</v>
      </c>
      <c r="B28" s="19">
        <f>OCTOBER!$AM$2</f>
        <v>37180.09211719268</v>
      </c>
      <c r="C28" s="4">
        <f>OCTOBER!$AJ$2</f>
        <v>5109.08</v>
      </c>
      <c r="D28" s="4">
        <f>(OCTOBER!$J$2*-1)</f>
        <v>2.89</v>
      </c>
      <c r="E28" s="4">
        <f>OCTOBER!$K$2</f>
        <v>22928.71</v>
      </c>
      <c r="F28" s="4">
        <f>OCTOBER!$AQ$2</f>
        <v>58437.89</v>
      </c>
      <c r="G28" s="4">
        <f>OCTOBER!$P$2</f>
        <v>1036854.77</v>
      </c>
      <c r="H28" s="4">
        <f>OCTOBER!$BE$2*-1</f>
        <v>2.1</v>
      </c>
      <c r="I28" s="4">
        <f>OCTOBER!$BK$2</f>
        <v>2297.81</v>
      </c>
      <c r="J28" s="4">
        <f>OCTOBER!$BL$2</f>
        <v>349133.69</v>
      </c>
      <c r="K28" s="4">
        <f>OCTOBER!$BG$2</f>
        <v>13217.21</v>
      </c>
    </row>
    <row r="29" spans="1:11" ht="12.75">
      <c r="A29" s="3" t="s">
        <v>22</v>
      </c>
      <c r="B29" s="19">
        <f>NOVEMBER!$AM$2</f>
        <v>41406.06358711564</v>
      </c>
      <c r="C29" s="4">
        <f>NOVEMBER!$AJ$2</f>
        <v>4956.61</v>
      </c>
      <c r="D29" s="4">
        <f>(NOVEMBER!$J$2*-1)</f>
        <v>24.09</v>
      </c>
      <c r="E29" s="4">
        <f>NOVEMBER!$K$2</f>
        <v>34429.4</v>
      </c>
      <c r="F29" s="4">
        <f>NOVEMBER!$AQ$2</f>
        <v>54637.53</v>
      </c>
      <c r="G29" s="4">
        <f>NOVEMBER!$P$2</f>
        <v>1118956.51</v>
      </c>
      <c r="H29" s="4">
        <f>NOVEMBER!$BE$2*-1</f>
        <v>8.07</v>
      </c>
      <c r="I29" s="4">
        <f>NOVEMBER!$BK$2</f>
        <v>0</v>
      </c>
      <c r="J29" s="4">
        <f>NOVEMBER!$BL$2</f>
        <v>347718.14</v>
      </c>
      <c r="K29" s="4">
        <f>NOVEMBER!$BG$2</f>
        <v>13217.21</v>
      </c>
    </row>
    <row r="30" spans="1:11" ht="12.75">
      <c r="A30" s="3" t="s">
        <v>23</v>
      </c>
      <c r="B30" s="19">
        <f>DECEMBER!$AM$2</f>
        <v>0</v>
      </c>
      <c r="C30" s="4">
        <f>DECEMBER!$AJ$2</f>
        <v>0</v>
      </c>
      <c r="D30" s="4">
        <f>(DECEMBER!$J$2*-1)</f>
        <v>0</v>
      </c>
      <c r="E30" s="4">
        <f>DECEMBER!$K$2</f>
        <v>0</v>
      </c>
      <c r="F30" s="4">
        <f>DECEMBER!$AQ$2</f>
        <v>0</v>
      </c>
      <c r="G30" s="4">
        <f>DECEMBER!$P$2</f>
        <v>0</v>
      </c>
      <c r="H30" s="4">
        <f>DECEMBER!$BE$2*-1</f>
        <v>0</v>
      </c>
      <c r="I30" s="4">
        <f>DECEMBER!$BK$2</f>
        <v>0</v>
      </c>
      <c r="J30" s="4">
        <f>DECEMBER!$BL$2</f>
        <v>0</v>
      </c>
      <c r="K30" s="4">
        <f>DECEMBER!$BG$2</f>
        <v>0</v>
      </c>
    </row>
    <row r="31" spans="1:11" ht="12.75">
      <c r="A31" s="3"/>
      <c r="B31" s="19"/>
      <c r="C31" s="5"/>
      <c r="D31" s="5"/>
      <c r="E31" s="5"/>
      <c r="F31" s="5"/>
      <c r="G31" s="5"/>
      <c r="H31" s="5"/>
      <c r="I31" s="4"/>
      <c r="J31" s="4"/>
      <c r="K31" s="16"/>
    </row>
    <row r="32" spans="1:11" ht="12.75">
      <c r="A32" s="3" t="s">
        <v>24</v>
      </c>
      <c r="B32" s="19">
        <f>SUM(B19:B30)</f>
        <v>481403.41892516264</v>
      </c>
      <c r="C32" s="4">
        <f>SUM(C19:C30)</f>
        <v>55068.14000000001</v>
      </c>
      <c r="D32" s="4">
        <f>SUM(D19:D30)</f>
        <v>1365.18</v>
      </c>
      <c r="E32" s="4">
        <f>SUM(E19:E30)</f>
        <v>220668.80999999997</v>
      </c>
      <c r="F32" s="4">
        <f aca="true" t="shared" si="1" ref="F32:K32">SUM(F19:F30)</f>
        <v>534607.04</v>
      </c>
      <c r="G32" s="4">
        <f t="shared" si="1"/>
        <v>13109157.319999998</v>
      </c>
      <c r="H32" s="4">
        <f t="shared" si="1"/>
        <v>448.89000000000004</v>
      </c>
      <c r="I32" s="4">
        <f t="shared" si="1"/>
        <v>18065.61</v>
      </c>
      <c r="J32" s="4">
        <f t="shared" si="1"/>
        <v>3999457.2200000007</v>
      </c>
      <c r="K32" s="4">
        <f t="shared" si="1"/>
        <v>145619.00999999995</v>
      </c>
    </row>
    <row r="34" spans="1:7" ht="103.5" customHeight="1">
      <c r="A34" s="38" t="s">
        <v>1</v>
      </c>
      <c r="B34" s="39" t="s">
        <v>35</v>
      </c>
      <c r="C34" s="39" t="s">
        <v>36</v>
      </c>
      <c r="D34" s="39" t="s">
        <v>37</v>
      </c>
      <c r="E34" s="39" t="s">
        <v>38</v>
      </c>
      <c r="F34" s="39" t="s">
        <v>39</v>
      </c>
      <c r="G34" s="39" t="s">
        <v>125</v>
      </c>
    </row>
    <row r="35" spans="1:7" ht="12.75">
      <c r="A35" s="3" t="s">
        <v>12</v>
      </c>
      <c r="B35" s="4">
        <f>JANUARY!$BJ$2</f>
        <v>17742.68</v>
      </c>
      <c r="C35" s="4">
        <f>JANUARY!$BR$2</f>
        <v>0</v>
      </c>
      <c r="D35" s="4">
        <f>JANUARY!$BS$2</f>
        <v>0</v>
      </c>
      <c r="E35" s="4">
        <f>JANUARY!$BQ$2</f>
        <v>0</v>
      </c>
      <c r="F35" s="4">
        <f aca="true" t="shared" si="2" ref="F35:F46">(SUM(B3:G3))+I3+K3+(SUM(C19:K19)+(SUM(B35:E35)))</f>
        <v>1976499.7899999998</v>
      </c>
      <c r="G35" s="4">
        <f aca="true" t="shared" si="3" ref="G35:G44">F35-(F19+H19+D19+K19)</f>
        <v>1923573.7399999998</v>
      </c>
    </row>
    <row r="36" spans="1:7" ht="12.75">
      <c r="A36" s="3" t="s">
        <v>13</v>
      </c>
      <c r="B36" s="4">
        <f>February!$BJ$2</f>
        <v>17742.68</v>
      </c>
      <c r="C36" s="4">
        <f>February!$BR$2</f>
        <v>0</v>
      </c>
      <c r="D36" s="4">
        <f>February!$BS$2</f>
        <v>0</v>
      </c>
      <c r="E36" s="4">
        <f>February!$BQ$2</f>
        <v>0</v>
      </c>
      <c r="F36" s="4">
        <f t="shared" si="2"/>
        <v>1751261.48</v>
      </c>
      <c r="G36" s="4">
        <f t="shared" si="3"/>
        <v>1699046.74</v>
      </c>
    </row>
    <row r="37" spans="1:7" ht="12.75">
      <c r="A37" s="9" t="s">
        <v>14</v>
      </c>
      <c r="B37" s="4">
        <f>March!$BJ$2</f>
        <v>17742.68</v>
      </c>
      <c r="C37" s="4">
        <f>March!$BR$2</f>
        <v>0</v>
      </c>
      <c r="D37" s="4">
        <f>March!$BS$2</f>
        <v>0</v>
      </c>
      <c r="E37" s="4">
        <f>March!$BQ$2</f>
        <v>0</v>
      </c>
      <c r="F37" s="4">
        <f t="shared" si="2"/>
        <v>1869822.81</v>
      </c>
      <c r="G37" s="4">
        <f t="shared" si="3"/>
        <v>1816889.49</v>
      </c>
    </row>
    <row r="38" spans="1:7" ht="12.75">
      <c r="A38" s="3" t="s">
        <v>15</v>
      </c>
      <c r="B38" s="4">
        <f>April!$BJ$2</f>
        <v>17742.61</v>
      </c>
      <c r="C38" s="4">
        <f>April!$BR$2</f>
        <v>0</v>
      </c>
      <c r="D38" s="4">
        <f>April!$BS$2</f>
        <v>0</v>
      </c>
      <c r="E38" s="4">
        <f>April!$BQ$2</f>
        <v>0</v>
      </c>
      <c r="F38" s="4">
        <f t="shared" si="2"/>
        <v>1633590.72</v>
      </c>
      <c r="G38" s="4">
        <f t="shared" si="3"/>
        <v>1584817.3</v>
      </c>
    </row>
    <row r="39" spans="1:7" ht="12.75">
      <c r="A39" s="3" t="s">
        <v>16</v>
      </c>
      <c r="B39" s="4">
        <f>May!$BJ$2</f>
        <v>17742.61</v>
      </c>
      <c r="C39" s="4">
        <f>May!$BR$2</f>
        <v>0</v>
      </c>
      <c r="D39" s="4">
        <f>May!$BS$2</f>
        <v>0</v>
      </c>
      <c r="E39" s="4">
        <f>May!$BQ$2</f>
        <v>0</v>
      </c>
      <c r="F39" s="4">
        <f t="shared" si="2"/>
        <v>1878024.4900000002</v>
      </c>
      <c r="G39" s="4">
        <f t="shared" si="3"/>
        <v>1829979.6300000001</v>
      </c>
    </row>
    <row r="40" spans="1:7" ht="12.75">
      <c r="A40" s="3" t="s">
        <v>17</v>
      </c>
      <c r="B40" s="4">
        <f>June!$BJ$2</f>
        <v>19444.59</v>
      </c>
      <c r="C40" s="4">
        <f>June!$BR$2</f>
        <v>0</v>
      </c>
      <c r="D40" s="4">
        <f>June!$BS$2</f>
        <v>0</v>
      </c>
      <c r="E40" s="4">
        <f>June!$BQ$2</f>
        <v>0</v>
      </c>
      <c r="F40" s="4">
        <f t="shared" si="2"/>
        <v>1994142.2200000002</v>
      </c>
      <c r="G40" s="4">
        <f t="shared" si="3"/>
        <v>1926709.2200000002</v>
      </c>
    </row>
    <row r="41" spans="1:7" ht="12.75">
      <c r="A41" s="3" t="s">
        <v>18</v>
      </c>
      <c r="B41" s="4">
        <f>JULY!$BJ$2</f>
        <v>19444.59</v>
      </c>
      <c r="C41" s="4">
        <f>JULY!$BR$2</f>
        <v>0</v>
      </c>
      <c r="D41" s="4">
        <f>JULY!$BS$2</f>
        <v>0</v>
      </c>
      <c r="E41" s="4">
        <f>JULY!$BQ$2</f>
        <v>0</v>
      </c>
      <c r="F41" s="4">
        <f t="shared" si="2"/>
        <v>2238339.43</v>
      </c>
      <c r="G41" s="4">
        <f t="shared" si="3"/>
        <v>2166747.85</v>
      </c>
    </row>
    <row r="42" spans="1:7" ht="12.75">
      <c r="A42" s="3" t="s">
        <v>19</v>
      </c>
      <c r="B42" s="4">
        <f>AUGUST!$BJ$2</f>
        <v>19444.59</v>
      </c>
      <c r="C42" s="4">
        <f>AUGUST!$BR$2</f>
        <v>0</v>
      </c>
      <c r="D42" s="4">
        <f>AUGUST!$BS$2</f>
        <v>0</v>
      </c>
      <c r="E42" s="4">
        <f>AUGUST!$BQ$2</f>
        <v>0</v>
      </c>
      <c r="F42" s="4">
        <f t="shared" si="2"/>
        <v>2157987.01</v>
      </c>
      <c r="G42" s="4">
        <f t="shared" si="3"/>
        <v>2089879.9799999997</v>
      </c>
    </row>
    <row r="43" spans="1:7" ht="12.75">
      <c r="A43" s="3" t="s">
        <v>20</v>
      </c>
      <c r="B43" s="4">
        <f>SEPTEMBER!$BJ$2</f>
        <v>19444.59</v>
      </c>
      <c r="C43" s="4">
        <f>SEPTEMBER!$BR$2</f>
        <v>0</v>
      </c>
      <c r="D43" s="4">
        <f>SEPTEMBER!$BS$2</f>
        <v>0</v>
      </c>
      <c r="E43" s="4">
        <f>SEPTEMBER!$BQ$2</f>
        <v>0</v>
      </c>
      <c r="F43" s="4">
        <f t="shared" si="2"/>
        <v>2029944.3499999999</v>
      </c>
      <c r="G43" s="4">
        <f t="shared" si="3"/>
        <v>1949475.2199999997</v>
      </c>
    </row>
    <row r="44" spans="1:7" ht="12.75">
      <c r="A44" s="3" t="s">
        <v>21</v>
      </c>
      <c r="B44" s="4">
        <f>OCTOBER!$BJ$2</f>
        <v>19444.59</v>
      </c>
      <c r="C44" s="4">
        <f>OCTOBER!$BR$2</f>
        <v>0</v>
      </c>
      <c r="D44" s="4">
        <f>OCTOBER!$BS$2</f>
        <v>0</v>
      </c>
      <c r="E44" s="4">
        <f>OCTOBER!$BQ$2</f>
        <v>0</v>
      </c>
      <c r="F44" s="4">
        <f t="shared" si="2"/>
        <v>1760235.8200000003</v>
      </c>
      <c r="G44" s="4">
        <f t="shared" si="3"/>
        <v>1688575.7300000002</v>
      </c>
    </row>
    <row r="45" spans="1:7" ht="12.75">
      <c r="A45" s="3" t="s">
        <v>22</v>
      </c>
      <c r="B45" s="4">
        <f>NOVEMBER!$BJ$2</f>
        <v>19444.59</v>
      </c>
      <c r="C45" s="4">
        <f>NOVEMBER!$BR$2</f>
        <v>0</v>
      </c>
      <c r="D45" s="4">
        <f>NOVEMBER!$BS$2</f>
        <v>0</v>
      </c>
      <c r="E45" s="4">
        <f>NOVEMBER!$BQ$2</f>
        <v>0</v>
      </c>
      <c r="F45" s="4">
        <f t="shared" si="2"/>
        <v>1829661.32</v>
      </c>
      <c r="G45" s="4">
        <f>F45-(F29+H29+D29)</f>
        <v>1774991.6300000001</v>
      </c>
    </row>
    <row r="46" spans="1:7" ht="12.75">
      <c r="A46" s="3" t="s">
        <v>23</v>
      </c>
      <c r="B46" s="4">
        <f>DECEMBER!$BJ$2</f>
        <v>0</v>
      </c>
      <c r="C46" s="4">
        <f>DECEMBER!$BR$2</f>
        <v>0</v>
      </c>
      <c r="D46" s="4">
        <f>DECEMBER!$BS$2</f>
        <v>0</v>
      </c>
      <c r="E46" s="4">
        <f>DECEMBER!$BQ$2</f>
        <v>0</v>
      </c>
      <c r="F46" s="4">
        <f t="shared" si="2"/>
        <v>0</v>
      </c>
      <c r="G46" s="4">
        <f>F46-(F30+H30+D30)</f>
        <v>0</v>
      </c>
    </row>
    <row r="47" spans="1:7" ht="12.75">
      <c r="A47" s="3"/>
      <c r="B47" s="4"/>
      <c r="C47" s="4"/>
      <c r="D47" s="5"/>
      <c r="E47" s="5"/>
      <c r="F47" s="4"/>
      <c r="G47" s="5"/>
    </row>
    <row r="48" spans="1:7" ht="12.75">
      <c r="A48" s="3" t="s">
        <v>24</v>
      </c>
      <c r="B48" s="4">
        <f>SUM(B35:B46)</f>
        <v>205380.8</v>
      </c>
      <c r="C48" s="4">
        <f>(SUM(B16:G16))+I16+K16+(SUM(C32:K32)+B48)</f>
        <v>21119509.440000005</v>
      </c>
      <c r="D48" s="4">
        <f>SUM(D35:D46)</f>
        <v>0</v>
      </c>
      <c r="E48" s="4">
        <f>SUM(E35:E46)</f>
        <v>0</v>
      </c>
      <c r="F48" s="4">
        <f>(SUM(D16:I16))+K16+M16+(SUM(E32:M32)+D48)</f>
        <v>20682584.570000004</v>
      </c>
      <c r="G48" s="4">
        <f>SUM(G35:G46)</f>
        <v>20450686.53</v>
      </c>
    </row>
  </sheetData>
  <sheetProtection/>
  <mergeCells count="1">
    <mergeCell ref="A1:K1"/>
  </mergeCells>
  <printOptions horizontalCentered="1" verticalCentered="1"/>
  <pageMargins left="0.5" right="0.5" top="0.5" bottom="0.5" header="0.5" footer="0.5"/>
  <pageSetup fitToWidth="2" horizontalDpi="600" verticalDpi="600" orientation="landscape" scale="60" r:id="rId1"/>
  <headerFooter alignWithMargins="0">
    <oddHeader>&amp;RAttachment 1 to IR SD-PUC-01-03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"/>
  <sheetViews>
    <sheetView view="pageLayout" workbookViewId="0" topLeftCell="BD1">
      <selection activeCell="A1" sqref="A1:K1"/>
    </sheetView>
  </sheetViews>
  <sheetFormatPr defaultColWidth="9.140625" defaultRowHeight="12.75"/>
  <cols>
    <col min="1" max="1" width="15.421875" style="0" bestFit="1" customWidth="1"/>
    <col min="2" max="2" width="16.28125" style="0" bestFit="1" customWidth="1"/>
    <col min="3" max="3" width="21.57421875" style="0" bestFit="1" customWidth="1"/>
    <col min="4" max="4" width="15.421875" style="0" bestFit="1" customWidth="1"/>
    <col min="5" max="5" width="16.28125" style="0" bestFit="1" customWidth="1"/>
    <col min="6" max="6" width="21.57421875" style="0" bestFit="1" customWidth="1"/>
    <col min="7" max="9" width="10.7109375" style="0" bestFit="1" customWidth="1"/>
    <col min="11" max="11" width="21.421875" style="0" bestFit="1" customWidth="1"/>
    <col min="12" max="15" width="11.7109375" style="0" bestFit="1" customWidth="1"/>
    <col min="16" max="21" width="10.8515625" style="0" bestFit="1" customWidth="1"/>
    <col min="22" max="22" width="20.8515625" style="0" bestFit="1" customWidth="1"/>
    <col min="23" max="23" width="26.140625" style="0" bestFit="1" customWidth="1"/>
    <col min="24" max="24" width="27.140625" style="0" bestFit="1" customWidth="1"/>
    <col min="25" max="25" width="32.28125" style="0" bestFit="1" customWidth="1"/>
    <col min="26" max="28" width="11.8515625" style="0" bestFit="1" customWidth="1"/>
    <col min="29" max="29" width="9.28125" style="0" bestFit="1" customWidth="1"/>
    <col min="30" max="30" width="11.8515625" style="0" bestFit="1" customWidth="1"/>
    <col min="31" max="33" width="16.00390625" style="0" bestFit="1" customWidth="1"/>
    <col min="34" max="36" width="16.140625" style="0" bestFit="1" customWidth="1"/>
    <col min="37" max="37" width="17.421875" style="0" bestFit="1" customWidth="1"/>
    <col min="38" max="38" width="22.57421875" style="0" bestFit="1" customWidth="1"/>
    <col min="39" max="39" width="16.421875" style="0" bestFit="1" customWidth="1"/>
    <col min="40" max="40" width="13.28125" style="0" bestFit="1" customWidth="1"/>
    <col min="41" max="41" width="19.00390625" style="0" bestFit="1" customWidth="1"/>
    <col min="42" max="43" width="17.57421875" style="0" bestFit="1" customWidth="1"/>
    <col min="44" max="44" width="18.57421875" style="0" bestFit="1" customWidth="1"/>
    <col min="45" max="45" width="18.8515625" style="0" bestFit="1" customWidth="1"/>
    <col min="46" max="46" width="22.7109375" style="0" bestFit="1" customWidth="1"/>
    <col min="47" max="47" width="15.8515625" style="0" bestFit="1" customWidth="1"/>
  </cols>
  <sheetData>
    <row r="1" spans="1:71" ht="12.75">
      <c r="A1" s="12" t="s">
        <v>54</v>
      </c>
      <c r="B1" s="12" t="s">
        <v>55</v>
      </c>
      <c r="C1" s="12" t="s">
        <v>56</v>
      </c>
      <c r="D1" s="12" t="s">
        <v>57</v>
      </c>
      <c r="E1" s="12" t="s">
        <v>58</v>
      </c>
      <c r="F1" s="12" t="s">
        <v>59</v>
      </c>
      <c r="G1" s="12" t="s">
        <v>60</v>
      </c>
      <c r="H1" s="12" t="s">
        <v>61</v>
      </c>
      <c r="I1" s="12" t="s">
        <v>62</v>
      </c>
      <c r="J1" s="12" t="s">
        <v>63</v>
      </c>
      <c r="K1" s="12" t="s">
        <v>64</v>
      </c>
      <c r="L1" s="12" t="s">
        <v>65</v>
      </c>
      <c r="M1" s="12" t="s">
        <v>66</v>
      </c>
      <c r="N1" s="12" t="s">
        <v>67</v>
      </c>
      <c r="O1" s="12" t="s">
        <v>68</v>
      </c>
      <c r="P1" s="12" t="s">
        <v>69</v>
      </c>
      <c r="Q1" s="12" t="s">
        <v>70</v>
      </c>
      <c r="R1" s="12" t="s">
        <v>71</v>
      </c>
      <c r="S1" s="12" t="s">
        <v>72</v>
      </c>
      <c r="T1" s="12" t="s">
        <v>73</v>
      </c>
      <c r="U1" s="12" t="s">
        <v>74</v>
      </c>
      <c r="V1" s="12" t="s">
        <v>75</v>
      </c>
      <c r="W1" s="12" t="s">
        <v>76</v>
      </c>
      <c r="X1" s="12" t="s">
        <v>77</v>
      </c>
      <c r="Y1" s="12" t="s">
        <v>78</v>
      </c>
      <c r="Z1" s="12" t="s">
        <v>79</v>
      </c>
      <c r="AA1" s="12" t="s">
        <v>80</v>
      </c>
      <c r="AB1" s="12" t="s">
        <v>81</v>
      </c>
      <c r="AC1" s="12" t="s">
        <v>82</v>
      </c>
      <c r="AD1" s="12" t="s">
        <v>83</v>
      </c>
      <c r="AE1" s="12" t="s">
        <v>84</v>
      </c>
      <c r="AF1" s="12" t="s">
        <v>85</v>
      </c>
      <c r="AG1" s="12" t="s">
        <v>86</v>
      </c>
      <c r="AH1" s="12" t="s">
        <v>87</v>
      </c>
      <c r="AI1" s="12" t="s">
        <v>88</v>
      </c>
      <c r="AJ1" s="12" t="s">
        <v>89</v>
      </c>
      <c r="AK1" s="12" t="s">
        <v>90</v>
      </c>
      <c r="AL1" s="12" t="s">
        <v>91</v>
      </c>
      <c r="AM1" s="12" t="s">
        <v>92</v>
      </c>
      <c r="AN1" s="12" t="s">
        <v>93</v>
      </c>
      <c r="AO1" s="12" t="s">
        <v>94</v>
      </c>
      <c r="AP1" s="12" t="s">
        <v>95</v>
      </c>
      <c r="AQ1" s="12" t="s">
        <v>96</v>
      </c>
      <c r="AR1" s="12" t="s">
        <v>97</v>
      </c>
      <c r="AS1" s="12" t="s">
        <v>98</v>
      </c>
      <c r="AT1" s="12" t="s">
        <v>99</v>
      </c>
      <c r="AU1" s="12" t="s">
        <v>100</v>
      </c>
      <c r="AV1" s="17" t="s">
        <v>101</v>
      </c>
      <c r="AW1" s="17" t="s">
        <v>102</v>
      </c>
      <c r="AX1" s="17" t="s">
        <v>103</v>
      </c>
      <c r="AY1" s="17" t="s">
        <v>104</v>
      </c>
      <c r="AZ1" s="17" t="s">
        <v>105</v>
      </c>
      <c r="BA1" s="34" t="s">
        <v>106</v>
      </c>
      <c r="BB1" s="34" t="s">
        <v>107</v>
      </c>
      <c r="BC1" s="34" t="s">
        <v>108</v>
      </c>
      <c r="BD1" s="34" t="s">
        <v>109</v>
      </c>
      <c r="BE1" s="34" t="s">
        <v>110</v>
      </c>
      <c r="BF1" s="34" t="s">
        <v>111</v>
      </c>
      <c r="BG1" s="34" t="s">
        <v>112</v>
      </c>
      <c r="BH1" s="24" t="s">
        <v>113</v>
      </c>
      <c r="BI1" s="24" t="s">
        <v>114</v>
      </c>
      <c r="BJ1" s="24" t="s">
        <v>115</v>
      </c>
      <c r="BK1" s="24" t="s">
        <v>116</v>
      </c>
      <c r="BL1" s="24" t="s">
        <v>117</v>
      </c>
      <c r="BM1" s="24" t="s">
        <v>118</v>
      </c>
      <c r="BN1" s="24" t="s">
        <v>119</v>
      </c>
      <c r="BO1" s="24" t="s">
        <v>120</v>
      </c>
      <c r="BP1" s="24" t="s">
        <v>121</v>
      </c>
      <c r="BQ1" s="24" t="s">
        <v>122</v>
      </c>
      <c r="BR1" s="24" t="s">
        <v>123</v>
      </c>
      <c r="BS1" s="24" t="s">
        <v>124</v>
      </c>
    </row>
    <row r="2" spans="1:71" ht="12.75">
      <c r="A2" s="35">
        <v>39295.2</v>
      </c>
      <c r="B2" s="35">
        <v>3234.74</v>
      </c>
      <c r="C2" s="35">
        <v>725.36</v>
      </c>
      <c r="D2" s="35">
        <v>33668.54</v>
      </c>
      <c r="E2" s="35">
        <v>7953.02</v>
      </c>
      <c r="F2" s="35">
        <v>978.04</v>
      </c>
      <c r="G2" s="35">
        <v>0</v>
      </c>
      <c r="H2" s="35">
        <v>0</v>
      </c>
      <c r="I2" s="35">
        <v>0</v>
      </c>
      <c r="J2" s="35">
        <v>0</v>
      </c>
      <c r="K2" s="35">
        <v>16197.71</v>
      </c>
      <c r="L2" s="35">
        <v>0</v>
      </c>
      <c r="M2" s="35">
        <v>0</v>
      </c>
      <c r="N2" s="35">
        <v>0</v>
      </c>
      <c r="O2" s="35">
        <v>0</v>
      </c>
      <c r="P2" s="35">
        <v>1359144.55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41999.01</v>
      </c>
      <c r="Y2" s="35">
        <v>41999.01</v>
      </c>
      <c r="Z2" s="35"/>
      <c r="AA2" s="35">
        <v>23028.6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182114.36</v>
      </c>
      <c r="AI2" s="35">
        <v>17060.26</v>
      </c>
      <c r="AJ2" s="35">
        <v>5131.69</v>
      </c>
      <c r="AK2" s="13">
        <v>20315</v>
      </c>
      <c r="AL2" s="13">
        <v>76881</v>
      </c>
      <c r="AM2" s="32">
        <v>50547.35684843941</v>
      </c>
      <c r="AN2" s="35">
        <v>0</v>
      </c>
      <c r="AO2" s="35">
        <v>0</v>
      </c>
      <c r="AP2" s="35">
        <v>0</v>
      </c>
      <c r="AQ2" s="35">
        <v>54889.82</v>
      </c>
      <c r="AR2" s="35">
        <v>12.82</v>
      </c>
      <c r="AS2" s="35">
        <v>0</v>
      </c>
      <c r="AT2" s="35">
        <v>0</v>
      </c>
      <c r="AU2" s="35">
        <v>0</v>
      </c>
      <c r="AV2" s="35">
        <v>0</v>
      </c>
      <c r="AW2" s="35">
        <v>0</v>
      </c>
      <c r="AX2" s="35">
        <v>0</v>
      </c>
      <c r="AY2" s="35">
        <v>887513.39</v>
      </c>
      <c r="AZ2" s="35"/>
      <c r="BA2" s="35">
        <v>7414.58</v>
      </c>
      <c r="BB2" s="35">
        <v>0</v>
      </c>
      <c r="BC2" s="35">
        <v>0</v>
      </c>
      <c r="BD2" s="35">
        <v>0</v>
      </c>
      <c r="BE2" s="35">
        <v>0</v>
      </c>
      <c r="BF2" s="35">
        <v>0</v>
      </c>
      <c r="BG2" s="35">
        <v>13217.21</v>
      </c>
      <c r="BH2" s="35">
        <v>0</v>
      </c>
      <c r="BI2" s="35">
        <v>0</v>
      </c>
      <c r="BJ2" s="35">
        <v>19444.59</v>
      </c>
      <c r="BK2" s="35">
        <v>43.68</v>
      </c>
      <c r="BL2" s="35">
        <v>404888.24</v>
      </c>
      <c r="BM2" s="35">
        <v>200.68</v>
      </c>
      <c r="BN2" s="35">
        <v>159078.97</v>
      </c>
      <c r="BO2" s="35">
        <v>0</v>
      </c>
      <c r="BP2" s="35">
        <v>0</v>
      </c>
      <c r="BQ2" s="35">
        <v>0</v>
      </c>
      <c r="BR2" s="24">
        <v>0</v>
      </c>
      <c r="BS2" s="24">
        <v>0</v>
      </c>
    </row>
  </sheetData>
  <sheetProtection/>
  <printOptions/>
  <pageMargins left="0.25" right="0.25" top="1" bottom="1" header="0.5" footer="0.5"/>
  <pageSetup horizontalDpi="1200" verticalDpi="1200" orientation="portrait" scale="55" r:id="rId1"/>
  <headerFooter alignWithMargins="0">
    <oddHeader>&amp;RAttachment 1 to IR SD-PUC-01-03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S2"/>
  <sheetViews>
    <sheetView view="pageLayout" workbookViewId="0" topLeftCell="BM1">
      <selection activeCell="A1" sqref="A1:K1"/>
    </sheetView>
  </sheetViews>
  <sheetFormatPr defaultColWidth="9.140625" defaultRowHeight="12.75"/>
  <cols>
    <col min="1" max="1" width="15.421875" style="0" bestFit="1" customWidth="1"/>
    <col min="2" max="2" width="16.28125" style="0" bestFit="1" customWidth="1"/>
    <col min="3" max="3" width="21.57421875" style="0" bestFit="1" customWidth="1"/>
    <col min="4" max="4" width="15.421875" style="0" bestFit="1" customWidth="1"/>
    <col min="5" max="5" width="16.28125" style="0" bestFit="1" customWidth="1"/>
    <col min="6" max="6" width="21.57421875" style="0" bestFit="1" customWidth="1"/>
    <col min="7" max="9" width="10.7109375" style="0" bestFit="1" customWidth="1"/>
    <col min="11" max="11" width="21.421875" style="0" bestFit="1" customWidth="1"/>
    <col min="12" max="16" width="11.7109375" style="0" bestFit="1" customWidth="1"/>
    <col min="17" max="21" width="19.421875" style="0" bestFit="1" customWidth="1"/>
    <col min="22" max="22" width="23.7109375" style="0" bestFit="1" customWidth="1"/>
    <col min="23" max="23" width="20.421875" style="0" bestFit="1" customWidth="1"/>
    <col min="24" max="24" width="27.140625" style="0" bestFit="1" customWidth="1"/>
    <col min="25" max="25" width="28.140625" style="0" bestFit="1" customWidth="1"/>
    <col min="26" max="26" width="33.28125" style="0" bestFit="1" customWidth="1"/>
    <col min="27" max="27" width="22.421875" style="0" bestFit="1" customWidth="1"/>
    <col min="28" max="29" width="23.00390625" style="0" bestFit="1" customWidth="1"/>
    <col min="30" max="30" width="18.8515625" style="0" bestFit="1" customWidth="1"/>
    <col min="31" max="31" width="26.00390625" style="0" bestFit="1" customWidth="1"/>
    <col min="32" max="32" width="23.00390625" style="0" bestFit="1" customWidth="1"/>
    <col min="33" max="35" width="16.00390625" style="0" bestFit="1" customWidth="1"/>
    <col min="36" max="38" width="16.140625" style="0" bestFit="1" customWidth="1"/>
    <col min="39" max="39" width="17.421875" style="0" bestFit="1" customWidth="1"/>
    <col min="40" max="40" width="22.57421875" style="0" bestFit="1" customWidth="1"/>
    <col min="41" max="41" width="16.421875" style="0" bestFit="1" customWidth="1"/>
    <col min="42" max="42" width="9.28125" style="0" bestFit="1" customWidth="1"/>
    <col min="43" max="43" width="19.00390625" style="0" bestFit="1" customWidth="1"/>
    <col min="44" max="45" width="17.57421875" style="0" bestFit="1" customWidth="1"/>
    <col min="46" max="46" width="18.57421875" style="0" bestFit="1" customWidth="1"/>
    <col min="47" max="47" width="18.8515625" style="0" bestFit="1" customWidth="1"/>
    <col min="48" max="48" width="22.7109375" style="0" bestFit="1" customWidth="1"/>
    <col min="49" max="49" width="15.8515625" style="0" bestFit="1" customWidth="1"/>
    <col min="50" max="50" width="35.140625" style="0" bestFit="1" customWidth="1"/>
    <col min="51" max="51" width="29.421875" style="0" bestFit="1" customWidth="1"/>
    <col min="52" max="52" width="25.57421875" style="0" bestFit="1" customWidth="1"/>
    <col min="53" max="53" width="14.57421875" style="0" bestFit="1" customWidth="1"/>
    <col min="54" max="55" width="23.00390625" style="0" bestFit="1" customWidth="1"/>
    <col min="56" max="56" width="11.140625" style="0" bestFit="1" customWidth="1"/>
    <col min="57" max="57" width="23.00390625" style="0" bestFit="1" customWidth="1"/>
    <col min="58" max="58" width="11.7109375" style="0" bestFit="1" customWidth="1"/>
    <col min="59" max="60" width="23.00390625" style="0" bestFit="1" customWidth="1"/>
    <col min="61" max="61" width="28.140625" style="0" bestFit="1" customWidth="1"/>
    <col min="62" max="63" width="24.140625" style="0" bestFit="1" customWidth="1"/>
    <col min="64" max="64" width="30.8515625" style="0" bestFit="1" customWidth="1"/>
    <col min="65" max="65" width="29.140625" style="0" bestFit="1" customWidth="1"/>
    <col min="66" max="66" width="28.00390625" style="0" bestFit="1" customWidth="1"/>
    <col min="67" max="67" width="24.8515625" style="0" bestFit="1" customWidth="1"/>
    <col min="68" max="68" width="23.00390625" style="0" bestFit="1" customWidth="1"/>
  </cols>
  <sheetData>
    <row r="1" spans="1:71" ht="12.75">
      <c r="A1" s="17" t="s">
        <v>54</v>
      </c>
      <c r="B1" s="17" t="s">
        <v>55</v>
      </c>
      <c r="C1" s="17" t="s">
        <v>56</v>
      </c>
      <c r="D1" s="17" t="s">
        <v>57</v>
      </c>
      <c r="E1" s="17" t="s">
        <v>58</v>
      </c>
      <c r="F1" s="17" t="s">
        <v>59</v>
      </c>
      <c r="G1" s="17" t="s">
        <v>60</v>
      </c>
      <c r="H1" s="17" t="s">
        <v>61</v>
      </c>
      <c r="I1" s="17" t="s">
        <v>62</v>
      </c>
      <c r="J1" s="17" t="s">
        <v>63</v>
      </c>
      <c r="K1" s="17" t="s">
        <v>64</v>
      </c>
      <c r="L1" s="17" t="s">
        <v>65</v>
      </c>
      <c r="M1" s="17" t="s">
        <v>66</v>
      </c>
      <c r="N1" s="17" t="s">
        <v>67</v>
      </c>
      <c r="O1" s="17" t="s">
        <v>68</v>
      </c>
      <c r="P1" s="17" t="s">
        <v>69</v>
      </c>
      <c r="Q1" s="17" t="s">
        <v>70</v>
      </c>
      <c r="R1" s="17" t="s">
        <v>71</v>
      </c>
      <c r="S1" s="17" t="s">
        <v>72</v>
      </c>
      <c r="T1" s="17" t="s">
        <v>73</v>
      </c>
      <c r="U1" s="17" t="s">
        <v>74</v>
      </c>
      <c r="V1" s="17" t="s">
        <v>75</v>
      </c>
      <c r="W1" s="17" t="s">
        <v>76</v>
      </c>
      <c r="X1" s="17" t="s">
        <v>77</v>
      </c>
      <c r="Y1" s="17" t="s">
        <v>78</v>
      </c>
      <c r="Z1" s="17" t="s">
        <v>79</v>
      </c>
      <c r="AA1" s="17" t="s">
        <v>80</v>
      </c>
      <c r="AB1" s="17" t="s">
        <v>81</v>
      </c>
      <c r="AC1" s="17" t="s">
        <v>82</v>
      </c>
      <c r="AD1" s="17" t="s">
        <v>83</v>
      </c>
      <c r="AE1" s="17" t="s">
        <v>84</v>
      </c>
      <c r="AF1" s="17" t="s">
        <v>85</v>
      </c>
      <c r="AG1" s="17" t="s">
        <v>86</v>
      </c>
      <c r="AH1" s="17" t="s">
        <v>87</v>
      </c>
      <c r="AI1" s="17" t="s">
        <v>88</v>
      </c>
      <c r="AJ1" s="17" t="s">
        <v>89</v>
      </c>
      <c r="AK1" s="17" t="s">
        <v>90</v>
      </c>
      <c r="AL1" s="17" t="s">
        <v>91</v>
      </c>
      <c r="AM1" s="17" t="s">
        <v>92</v>
      </c>
      <c r="AN1" s="17" t="s">
        <v>93</v>
      </c>
      <c r="AO1" s="17" t="s">
        <v>94</v>
      </c>
      <c r="AP1" s="17" t="s">
        <v>95</v>
      </c>
      <c r="AQ1" s="17" t="s">
        <v>96</v>
      </c>
      <c r="AR1" s="17" t="s">
        <v>97</v>
      </c>
      <c r="AS1" s="17" t="s">
        <v>98</v>
      </c>
      <c r="AT1" s="17" t="s">
        <v>99</v>
      </c>
      <c r="AU1" s="17" t="s">
        <v>100</v>
      </c>
      <c r="AV1" s="17" t="s">
        <v>101</v>
      </c>
      <c r="AW1" s="17" t="s">
        <v>102</v>
      </c>
      <c r="AX1" s="17" t="s">
        <v>103</v>
      </c>
      <c r="AY1" s="17" t="s">
        <v>104</v>
      </c>
      <c r="AZ1" s="17" t="s">
        <v>105</v>
      </c>
      <c r="BA1" s="34" t="s">
        <v>106</v>
      </c>
      <c r="BB1" s="34" t="s">
        <v>107</v>
      </c>
      <c r="BC1" s="34" t="s">
        <v>108</v>
      </c>
      <c r="BD1" s="34" t="s">
        <v>109</v>
      </c>
      <c r="BE1" s="34" t="s">
        <v>110</v>
      </c>
      <c r="BF1" s="34" t="s">
        <v>111</v>
      </c>
      <c r="BG1" s="34" t="s">
        <v>112</v>
      </c>
      <c r="BH1" s="34" t="s">
        <v>113</v>
      </c>
      <c r="BI1" s="24" t="s">
        <v>114</v>
      </c>
      <c r="BJ1" s="24" t="s">
        <v>115</v>
      </c>
      <c r="BK1" s="24" t="s">
        <v>116</v>
      </c>
      <c r="BL1" s="24" t="s">
        <v>117</v>
      </c>
      <c r="BM1" s="24" t="s">
        <v>118</v>
      </c>
      <c r="BN1" s="24" t="s">
        <v>119</v>
      </c>
      <c r="BO1" s="24" t="s">
        <v>120</v>
      </c>
      <c r="BP1" s="24" t="s">
        <v>121</v>
      </c>
      <c r="BQ1" s="24" t="s">
        <v>122</v>
      </c>
      <c r="BR1" s="24" t="s">
        <v>123</v>
      </c>
      <c r="BS1" s="24" t="s">
        <v>124</v>
      </c>
    </row>
    <row r="2" spans="1:71" ht="12.75">
      <c r="A2" s="35">
        <v>36076.99</v>
      </c>
      <c r="B2" s="35">
        <v>2902.25</v>
      </c>
      <c r="C2" s="35">
        <v>852.06</v>
      </c>
      <c r="D2" s="35">
        <v>30911.15</v>
      </c>
      <c r="E2" s="35">
        <v>7128.9</v>
      </c>
      <c r="F2" s="35">
        <v>834.02</v>
      </c>
      <c r="G2" s="35">
        <v>0</v>
      </c>
      <c r="H2" s="35">
        <v>0</v>
      </c>
      <c r="I2" s="35">
        <v>0</v>
      </c>
      <c r="J2" s="35">
        <v>0</v>
      </c>
      <c r="K2" s="35">
        <v>16097.71</v>
      </c>
      <c r="L2" s="35">
        <v>0</v>
      </c>
      <c r="M2" s="35">
        <v>0</v>
      </c>
      <c r="N2" s="35">
        <v>0</v>
      </c>
      <c r="O2" s="35">
        <v>0</v>
      </c>
      <c r="P2" s="35">
        <v>1270689.2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49679.88</v>
      </c>
      <c r="Y2" s="35">
        <v>49679.88</v>
      </c>
      <c r="Z2" s="35"/>
      <c r="AA2" s="35">
        <v>20642.67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173482.82</v>
      </c>
      <c r="AI2" s="35">
        <v>24555.26</v>
      </c>
      <c r="AJ2" s="35">
        <v>4947.31</v>
      </c>
      <c r="AK2" s="17">
        <v>16806</v>
      </c>
      <c r="AL2" s="17">
        <v>95501</v>
      </c>
      <c r="AM2" s="32">
        <v>49366.45990247692</v>
      </c>
      <c r="AN2" s="35">
        <v>0</v>
      </c>
      <c r="AO2" s="35">
        <v>0</v>
      </c>
      <c r="AP2" s="35">
        <v>0</v>
      </c>
      <c r="AQ2" s="35">
        <v>67251.92</v>
      </c>
      <c r="AR2" s="35">
        <v>15.92</v>
      </c>
      <c r="AS2" s="35">
        <v>0</v>
      </c>
      <c r="AT2" s="35">
        <v>0</v>
      </c>
      <c r="AU2" s="35">
        <v>0</v>
      </c>
      <c r="AV2" s="35">
        <v>0</v>
      </c>
      <c r="AW2" s="35">
        <v>0</v>
      </c>
      <c r="AX2" s="35">
        <v>0</v>
      </c>
      <c r="AY2" s="35">
        <v>795560.53</v>
      </c>
      <c r="AZ2" s="35"/>
      <c r="BA2" s="35">
        <v>12348.43</v>
      </c>
      <c r="BB2" s="35">
        <v>0</v>
      </c>
      <c r="BC2" s="35">
        <v>0</v>
      </c>
      <c r="BD2" s="35">
        <v>0</v>
      </c>
      <c r="BE2" s="35">
        <v>0</v>
      </c>
      <c r="BF2" s="35">
        <v>0</v>
      </c>
      <c r="BG2" s="35">
        <v>13217.21</v>
      </c>
      <c r="BH2" s="35">
        <v>0</v>
      </c>
      <c r="BI2" s="35">
        <v>0</v>
      </c>
      <c r="BJ2" s="35">
        <v>19444.59</v>
      </c>
      <c r="BK2" s="35">
        <v>4214.38</v>
      </c>
      <c r="BL2" s="35">
        <v>357338.58</v>
      </c>
      <c r="BM2" s="35">
        <v>21.17</v>
      </c>
      <c r="BN2" s="35">
        <v>134786.31</v>
      </c>
      <c r="BO2" s="35">
        <v>0</v>
      </c>
      <c r="BP2" s="35">
        <v>0</v>
      </c>
      <c r="BQ2" s="35">
        <v>0</v>
      </c>
      <c r="BR2" s="24">
        <v>0</v>
      </c>
      <c r="BS2" s="24">
        <v>0</v>
      </c>
    </row>
  </sheetData>
  <sheetProtection/>
  <printOptions/>
  <pageMargins left="0.25" right="0.25" top="1" bottom="1" header="0.5" footer="0.5"/>
  <pageSetup horizontalDpi="1200" verticalDpi="1200" orientation="portrait" scale="55" r:id="rId1"/>
  <headerFooter alignWithMargins="0">
    <oddHeader>&amp;RAttachment 1 to IR SD-PUC-01-03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S2"/>
  <sheetViews>
    <sheetView view="pageLayout" workbookViewId="0" topLeftCell="BI1">
      <selection activeCell="A1" sqref="A1:K1"/>
    </sheetView>
  </sheetViews>
  <sheetFormatPr defaultColWidth="9.140625" defaultRowHeight="12.75"/>
  <cols>
    <col min="1" max="1" width="15.421875" style="0" bestFit="1" customWidth="1"/>
    <col min="2" max="2" width="16.28125" style="0" bestFit="1" customWidth="1"/>
    <col min="3" max="3" width="21.57421875" style="0" bestFit="1" customWidth="1"/>
    <col min="4" max="4" width="15.421875" style="0" bestFit="1" customWidth="1"/>
    <col min="5" max="5" width="16.28125" style="0" bestFit="1" customWidth="1"/>
    <col min="6" max="6" width="21.57421875" style="0" bestFit="1" customWidth="1"/>
    <col min="7" max="9" width="10.7109375" style="0" bestFit="1" customWidth="1"/>
    <col min="11" max="11" width="21.421875" style="0" bestFit="1" customWidth="1"/>
    <col min="12" max="16" width="11.7109375" style="0" bestFit="1" customWidth="1"/>
    <col min="17" max="21" width="19.421875" style="0" bestFit="1" customWidth="1"/>
    <col min="22" max="22" width="23.7109375" style="0" bestFit="1" customWidth="1"/>
    <col min="23" max="23" width="22.00390625" style="0" bestFit="1" customWidth="1"/>
    <col min="24" max="24" width="27.140625" style="0" bestFit="1" customWidth="1"/>
    <col min="25" max="25" width="28.140625" style="0" bestFit="1" customWidth="1"/>
    <col min="26" max="26" width="33.28125" style="0" bestFit="1" customWidth="1"/>
    <col min="27" max="27" width="22.421875" style="0" bestFit="1" customWidth="1"/>
    <col min="28" max="29" width="23.00390625" style="0" bestFit="1" customWidth="1"/>
    <col min="30" max="30" width="15.7109375" style="0" bestFit="1" customWidth="1"/>
    <col min="31" max="31" width="26.00390625" style="0" bestFit="1" customWidth="1"/>
    <col min="32" max="32" width="23.00390625" style="0" bestFit="1" customWidth="1"/>
    <col min="33" max="35" width="16.00390625" style="0" bestFit="1" customWidth="1"/>
    <col min="36" max="38" width="16.140625" style="0" bestFit="1" customWidth="1"/>
    <col min="39" max="39" width="17.421875" style="0" bestFit="1" customWidth="1"/>
    <col min="40" max="40" width="22.57421875" style="0" bestFit="1" customWidth="1"/>
    <col min="41" max="41" width="16.421875" style="0" bestFit="1" customWidth="1"/>
    <col min="42" max="42" width="13.28125" style="0" bestFit="1" customWidth="1"/>
    <col min="43" max="43" width="19.00390625" style="0" bestFit="1" customWidth="1"/>
    <col min="44" max="45" width="17.57421875" style="0" bestFit="1" customWidth="1"/>
    <col min="46" max="46" width="18.57421875" style="0" bestFit="1" customWidth="1"/>
    <col min="47" max="47" width="18.8515625" style="0" bestFit="1" customWidth="1"/>
    <col min="48" max="48" width="22.7109375" style="0" bestFit="1" customWidth="1"/>
    <col min="49" max="49" width="15.8515625" style="0" bestFit="1" customWidth="1"/>
    <col min="50" max="50" width="35.140625" style="0" bestFit="1" customWidth="1"/>
    <col min="51" max="51" width="29.421875" style="0" bestFit="1" customWidth="1"/>
    <col min="52" max="52" width="24.140625" style="0" bestFit="1" customWidth="1"/>
    <col min="53" max="53" width="14.57421875" style="0" bestFit="1" customWidth="1"/>
    <col min="56" max="56" width="25.140625" style="0" customWidth="1"/>
    <col min="60" max="60" width="10.7109375" style="0" bestFit="1" customWidth="1"/>
    <col min="64" max="64" width="30.8515625" style="0" bestFit="1" customWidth="1"/>
    <col min="65" max="65" width="29.140625" style="0" bestFit="1" customWidth="1"/>
  </cols>
  <sheetData>
    <row r="1" spans="1:71" ht="12.75">
      <c r="A1" s="15" t="s">
        <v>54</v>
      </c>
      <c r="B1" s="15" t="s">
        <v>55</v>
      </c>
      <c r="C1" s="15" t="s">
        <v>56</v>
      </c>
      <c r="D1" s="15" t="s">
        <v>57</v>
      </c>
      <c r="E1" s="15" t="s">
        <v>58</v>
      </c>
      <c r="F1" s="15" t="s">
        <v>59</v>
      </c>
      <c r="G1" s="15" t="s">
        <v>60</v>
      </c>
      <c r="H1" s="15" t="s">
        <v>61</v>
      </c>
      <c r="I1" s="15" t="s">
        <v>62</v>
      </c>
      <c r="J1" s="15" t="s">
        <v>63</v>
      </c>
      <c r="K1" s="15" t="s">
        <v>64</v>
      </c>
      <c r="L1" s="15" t="s">
        <v>65</v>
      </c>
      <c r="M1" s="15" t="s">
        <v>66</v>
      </c>
      <c r="N1" s="15" t="s">
        <v>67</v>
      </c>
      <c r="O1" s="15" t="s">
        <v>68</v>
      </c>
      <c r="P1" s="15" t="s">
        <v>69</v>
      </c>
      <c r="Q1" s="15" t="s">
        <v>70</v>
      </c>
      <c r="R1" s="15" t="s">
        <v>71</v>
      </c>
      <c r="S1" s="15" t="s">
        <v>72</v>
      </c>
      <c r="T1" s="15" t="s">
        <v>73</v>
      </c>
      <c r="U1" s="15" t="s">
        <v>74</v>
      </c>
      <c r="V1" s="15" t="s">
        <v>75</v>
      </c>
      <c r="W1" s="15" t="s">
        <v>76</v>
      </c>
      <c r="X1" s="15" t="s">
        <v>77</v>
      </c>
      <c r="Y1" s="15" t="s">
        <v>78</v>
      </c>
      <c r="Z1" s="15" t="s">
        <v>79</v>
      </c>
      <c r="AA1" s="15" t="s">
        <v>80</v>
      </c>
      <c r="AB1" s="15" t="s">
        <v>81</v>
      </c>
      <c r="AC1" s="15" t="s">
        <v>82</v>
      </c>
      <c r="AD1" s="15" t="s">
        <v>83</v>
      </c>
      <c r="AE1" s="15" t="s">
        <v>84</v>
      </c>
      <c r="AF1" s="15" t="s">
        <v>85</v>
      </c>
      <c r="AG1" s="15" t="s">
        <v>86</v>
      </c>
      <c r="AH1" s="15" t="s">
        <v>87</v>
      </c>
      <c r="AI1" s="15" t="s">
        <v>88</v>
      </c>
      <c r="AJ1" s="15" t="s">
        <v>89</v>
      </c>
      <c r="AK1" s="15" t="s">
        <v>90</v>
      </c>
      <c r="AL1" s="15" t="s">
        <v>91</v>
      </c>
      <c r="AM1" s="15" t="s">
        <v>92</v>
      </c>
      <c r="AN1" s="15" t="s">
        <v>93</v>
      </c>
      <c r="AO1" s="15" t="s">
        <v>94</v>
      </c>
      <c r="AP1" s="15" t="s">
        <v>95</v>
      </c>
      <c r="AQ1" s="15" t="s">
        <v>96</v>
      </c>
      <c r="AR1" s="15" t="s">
        <v>97</v>
      </c>
      <c r="AS1" s="15" t="s">
        <v>98</v>
      </c>
      <c r="AT1" s="15" t="s">
        <v>99</v>
      </c>
      <c r="AU1" s="15" t="s">
        <v>100</v>
      </c>
      <c r="AV1" s="15" t="s">
        <v>101</v>
      </c>
      <c r="AW1" s="15" t="s">
        <v>102</v>
      </c>
      <c r="AX1" s="15" t="s">
        <v>103</v>
      </c>
      <c r="AY1" s="15" t="s">
        <v>104</v>
      </c>
      <c r="AZ1" s="17" t="s">
        <v>105</v>
      </c>
      <c r="BA1" s="17" t="s">
        <v>106</v>
      </c>
      <c r="BB1" s="34" t="s">
        <v>107</v>
      </c>
      <c r="BC1" s="34" t="s">
        <v>108</v>
      </c>
      <c r="BD1" s="34" t="s">
        <v>109</v>
      </c>
      <c r="BE1" s="34" t="s">
        <v>110</v>
      </c>
      <c r="BF1" s="34" t="s">
        <v>111</v>
      </c>
      <c r="BG1" s="34" t="s">
        <v>112</v>
      </c>
      <c r="BH1" s="34" t="s">
        <v>113</v>
      </c>
      <c r="BI1" s="24" t="s">
        <v>114</v>
      </c>
      <c r="BJ1" s="24" t="s">
        <v>115</v>
      </c>
      <c r="BK1" s="24" t="s">
        <v>116</v>
      </c>
      <c r="BL1" s="24" t="s">
        <v>117</v>
      </c>
      <c r="BM1" s="24" t="s">
        <v>118</v>
      </c>
      <c r="BN1" s="24" t="s">
        <v>119</v>
      </c>
      <c r="BO1" s="24" t="s">
        <v>120</v>
      </c>
      <c r="BP1" s="24" t="s">
        <v>121</v>
      </c>
      <c r="BQ1" s="24" t="s">
        <v>122</v>
      </c>
      <c r="BR1" s="24" t="s">
        <v>123</v>
      </c>
      <c r="BS1" s="24" t="s">
        <v>124</v>
      </c>
    </row>
    <row r="2" spans="1:71" ht="12.75">
      <c r="A2" s="35">
        <v>30236.17</v>
      </c>
      <c r="B2" s="35">
        <v>2940.92</v>
      </c>
      <c r="C2" s="35">
        <v>559.83</v>
      </c>
      <c r="D2" s="35">
        <v>25906.67</v>
      </c>
      <c r="E2" s="35">
        <v>7219.64</v>
      </c>
      <c r="F2" s="35">
        <v>1215.3</v>
      </c>
      <c r="G2" s="35">
        <v>0</v>
      </c>
      <c r="H2" s="35">
        <v>0</v>
      </c>
      <c r="I2" s="35">
        <v>0</v>
      </c>
      <c r="J2" s="35">
        <v>-2.89</v>
      </c>
      <c r="K2" s="35">
        <v>22928.71</v>
      </c>
      <c r="L2" s="35">
        <v>0</v>
      </c>
      <c r="M2" s="35">
        <v>0</v>
      </c>
      <c r="N2" s="35">
        <v>0</v>
      </c>
      <c r="O2" s="35">
        <v>0</v>
      </c>
      <c r="P2" s="35">
        <v>1036854.77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62340.98</v>
      </c>
      <c r="Y2" s="35">
        <v>62340.98</v>
      </c>
      <c r="Z2" s="35"/>
      <c r="AA2" s="35">
        <v>24400.02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178892.69</v>
      </c>
      <c r="AI2" s="35">
        <v>5835.86</v>
      </c>
      <c r="AJ2" s="35">
        <v>5109.08</v>
      </c>
      <c r="AK2" s="15">
        <v>18887</v>
      </c>
      <c r="AL2" s="15">
        <v>163593</v>
      </c>
      <c r="AM2" s="32">
        <v>37180.09211719268</v>
      </c>
      <c r="AN2" s="35">
        <v>0</v>
      </c>
      <c r="AO2" s="35">
        <v>0</v>
      </c>
      <c r="AP2" s="35">
        <v>0</v>
      </c>
      <c r="AQ2" s="35">
        <v>58437.89</v>
      </c>
      <c r="AR2" s="35">
        <v>16.56</v>
      </c>
      <c r="AS2" s="35">
        <v>0</v>
      </c>
      <c r="AT2" s="35">
        <v>0</v>
      </c>
      <c r="AU2" s="35">
        <v>0</v>
      </c>
      <c r="AV2" s="35">
        <v>0</v>
      </c>
      <c r="AW2" s="35">
        <v>681.92</v>
      </c>
      <c r="AX2" s="35">
        <v>0</v>
      </c>
      <c r="AY2" s="35">
        <v>940367.14</v>
      </c>
      <c r="AZ2" s="35"/>
      <c r="BA2" s="35">
        <v>30573.49</v>
      </c>
      <c r="BB2" s="35">
        <v>0</v>
      </c>
      <c r="BC2" s="35">
        <v>0</v>
      </c>
      <c r="BD2" s="35">
        <v>0</v>
      </c>
      <c r="BE2" s="35">
        <v>-2.1</v>
      </c>
      <c r="BF2" s="35">
        <v>0</v>
      </c>
      <c r="BG2" s="35">
        <v>13217.21</v>
      </c>
      <c r="BH2" s="35">
        <v>0</v>
      </c>
      <c r="BI2" s="35">
        <v>0</v>
      </c>
      <c r="BJ2" s="35">
        <v>19444.59</v>
      </c>
      <c r="BK2" s="35">
        <v>2297.81</v>
      </c>
      <c r="BL2" s="35">
        <v>349133.69</v>
      </c>
      <c r="BM2" s="35">
        <v>16.12</v>
      </c>
      <c r="BN2" s="35">
        <v>144592.1</v>
      </c>
      <c r="BO2" s="35">
        <v>0</v>
      </c>
      <c r="BP2" s="35">
        <v>0</v>
      </c>
      <c r="BQ2" s="24">
        <v>0</v>
      </c>
      <c r="BR2" s="24">
        <v>0</v>
      </c>
      <c r="BS2" s="24">
        <v>0</v>
      </c>
    </row>
  </sheetData>
  <sheetProtection/>
  <printOptions/>
  <pageMargins left="0.25" right="0.25" top="1" bottom="1" header="0.5" footer="0.5"/>
  <pageSetup horizontalDpi="1200" verticalDpi="1200" orientation="portrait" scale="55" r:id="rId1"/>
  <headerFooter alignWithMargins="0">
    <oddHeader>&amp;RAttachment 1 to IR SD-PUC-01-03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S2"/>
  <sheetViews>
    <sheetView view="pageLayout" workbookViewId="0" topLeftCell="BF1">
      <selection activeCell="A1" sqref="A1:K1"/>
    </sheetView>
  </sheetViews>
  <sheetFormatPr defaultColWidth="9.140625" defaultRowHeight="12.75"/>
  <cols>
    <col min="1" max="1" width="15.421875" style="0" bestFit="1" customWidth="1"/>
    <col min="2" max="2" width="16.28125" style="0" bestFit="1" customWidth="1"/>
    <col min="3" max="3" width="21.57421875" style="0" bestFit="1" customWidth="1"/>
    <col min="4" max="4" width="15.421875" style="0" bestFit="1" customWidth="1"/>
    <col min="5" max="5" width="16.28125" style="0" bestFit="1" customWidth="1"/>
    <col min="6" max="6" width="21.57421875" style="0" bestFit="1" customWidth="1"/>
    <col min="7" max="9" width="10.7109375" style="0" bestFit="1" customWidth="1"/>
    <col min="11" max="11" width="21.421875" style="0" bestFit="1" customWidth="1"/>
    <col min="12" max="16" width="11.7109375" style="0" bestFit="1" customWidth="1"/>
    <col min="17" max="21" width="19.421875" style="0" bestFit="1" customWidth="1"/>
    <col min="22" max="22" width="23.7109375" style="0" bestFit="1" customWidth="1"/>
    <col min="23" max="23" width="22.00390625" style="0" bestFit="1" customWidth="1"/>
    <col min="24" max="24" width="27.140625" style="0" bestFit="1" customWidth="1"/>
    <col min="25" max="25" width="28.140625" style="0" bestFit="1" customWidth="1"/>
    <col min="26" max="26" width="33.28125" style="0" bestFit="1" customWidth="1"/>
    <col min="27" max="27" width="22.421875" style="0" bestFit="1" customWidth="1"/>
    <col min="28" max="29" width="23.00390625" style="0" bestFit="1" customWidth="1"/>
    <col min="30" max="30" width="15.7109375" style="0" bestFit="1" customWidth="1"/>
    <col min="31" max="31" width="26.00390625" style="0" bestFit="1" customWidth="1"/>
    <col min="32" max="32" width="23.00390625" style="0" bestFit="1" customWidth="1"/>
    <col min="33" max="35" width="16.00390625" style="0" bestFit="1" customWidth="1"/>
    <col min="36" max="38" width="16.140625" style="0" bestFit="1" customWidth="1"/>
    <col min="39" max="39" width="17.421875" style="0" bestFit="1" customWidth="1"/>
    <col min="40" max="40" width="22.57421875" style="0" bestFit="1" customWidth="1"/>
    <col min="41" max="41" width="16.421875" style="0" bestFit="1" customWidth="1"/>
    <col min="42" max="42" width="13.28125" style="0" bestFit="1" customWidth="1"/>
    <col min="43" max="43" width="19.00390625" style="0" bestFit="1" customWidth="1"/>
    <col min="44" max="45" width="17.57421875" style="0" bestFit="1" customWidth="1"/>
    <col min="46" max="46" width="18.57421875" style="0" bestFit="1" customWidth="1"/>
    <col min="47" max="47" width="18.8515625" style="0" bestFit="1" customWidth="1"/>
    <col min="48" max="48" width="22.7109375" style="0" bestFit="1" customWidth="1"/>
    <col min="49" max="49" width="15.8515625" style="0" bestFit="1" customWidth="1"/>
    <col min="50" max="50" width="35.140625" style="0" bestFit="1" customWidth="1"/>
    <col min="51" max="51" width="29.421875" style="0" bestFit="1" customWidth="1"/>
    <col min="52" max="52" width="24.140625" style="0" bestFit="1" customWidth="1"/>
    <col min="53" max="53" width="14.57421875" style="0" bestFit="1" customWidth="1"/>
    <col min="54" max="54" width="26.00390625" style="0" bestFit="1" customWidth="1"/>
    <col min="55" max="55" width="23.00390625" style="0" bestFit="1" customWidth="1"/>
    <col min="56" max="56" width="28.7109375" style="0" bestFit="1" customWidth="1"/>
    <col min="57" max="57" width="27.7109375" style="0" bestFit="1" customWidth="1"/>
    <col min="58" max="58" width="23.00390625" style="0" bestFit="1" customWidth="1"/>
  </cols>
  <sheetData>
    <row r="1" spans="1:71" ht="12.75">
      <c r="A1" s="15" t="s">
        <v>54</v>
      </c>
      <c r="B1" s="15" t="s">
        <v>55</v>
      </c>
      <c r="C1" s="15" t="s">
        <v>56</v>
      </c>
      <c r="D1" s="15" t="s">
        <v>57</v>
      </c>
      <c r="E1" s="15" t="s">
        <v>58</v>
      </c>
      <c r="F1" s="15" t="s">
        <v>59</v>
      </c>
      <c r="G1" s="15" t="s">
        <v>60</v>
      </c>
      <c r="H1" s="15" t="s">
        <v>61</v>
      </c>
      <c r="I1" s="15" t="s">
        <v>62</v>
      </c>
      <c r="J1" s="15" t="s">
        <v>63</v>
      </c>
      <c r="K1" s="15" t="s">
        <v>64</v>
      </c>
      <c r="L1" s="15" t="s">
        <v>65</v>
      </c>
      <c r="M1" s="15" t="s">
        <v>66</v>
      </c>
      <c r="N1" s="15" t="s">
        <v>67</v>
      </c>
      <c r="O1" s="15" t="s">
        <v>68</v>
      </c>
      <c r="P1" s="15" t="s">
        <v>69</v>
      </c>
      <c r="Q1" s="15" t="s">
        <v>70</v>
      </c>
      <c r="R1" s="15" t="s">
        <v>71</v>
      </c>
      <c r="S1" s="15" t="s">
        <v>72</v>
      </c>
      <c r="T1" s="15" t="s">
        <v>73</v>
      </c>
      <c r="U1" s="15" t="s">
        <v>74</v>
      </c>
      <c r="V1" s="15" t="s">
        <v>75</v>
      </c>
      <c r="W1" s="15" t="s">
        <v>76</v>
      </c>
      <c r="X1" s="15" t="s">
        <v>77</v>
      </c>
      <c r="Y1" s="15" t="s">
        <v>78</v>
      </c>
      <c r="Z1" s="15" t="s">
        <v>79</v>
      </c>
      <c r="AA1" s="15" t="s">
        <v>80</v>
      </c>
      <c r="AB1" s="15" t="s">
        <v>81</v>
      </c>
      <c r="AC1" s="15" t="s">
        <v>82</v>
      </c>
      <c r="AD1" s="15" t="s">
        <v>83</v>
      </c>
      <c r="AE1" s="15" t="s">
        <v>84</v>
      </c>
      <c r="AF1" s="15" t="s">
        <v>85</v>
      </c>
      <c r="AG1" s="15" t="s">
        <v>86</v>
      </c>
      <c r="AH1" s="15" t="s">
        <v>87</v>
      </c>
      <c r="AI1" s="15" t="s">
        <v>88</v>
      </c>
      <c r="AJ1" s="15" t="s">
        <v>89</v>
      </c>
      <c r="AK1" s="15" t="s">
        <v>90</v>
      </c>
      <c r="AL1" s="15" t="s">
        <v>91</v>
      </c>
      <c r="AM1" s="15" t="s">
        <v>92</v>
      </c>
      <c r="AN1" s="15" t="s">
        <v>93</v>
      </c>
      <c r="AO1" s="15" t="s">
        <v>94</v>
      </c>
      <c r="AP1" s="15" t="s">
        <v>95</v>
      </c>
      <c r="AQ1" s="15" t="s">
        <v>96</v>
      </c>
      <c r="AR1" s="15" t="s">
        <v>97</v>
      </c>
      <c r="AS1" s="15" t="s">
        <v>98</v>
      </c>
      <c r="AT1" s="15" t="s">
        <v>99</v>
      </c>
      <c r="AU1" s="15" t="s">
        <v>100</v>
      </c>
      <c r="AV1" s="15" t="s">
        <v>101</v>
      </c>
      <c r="AW1" s="15" t="s">
        <v>102</v>
      </c>
      <c r="AX1" s="15" t="s">
        <v>103</v>
      </c>
      <c r="AY1" s="15" t="s">
        <v>104</v>
      </c>
      <c r="AZ1" s="17" t="s">
        <v>105</v>
      </c>
      <c r="BA1" s="17" t="s">
        <v>106</v>
      </c>
      <c r="BB1" s="17" t="s">
        <v>107</v>
      </c>
      <c r="BC1" s="17" t="s">
        <v>108</v>
      </c>
      <c r="BD1" s="17" t="s">
        <v>109</v>
      </c>
      <c r="BE1" s="17" t="s">
        <v>110</v>
      </c>
      <c r="BF1" s="17" t="s">
        <v>111</v>
      </c>
      <c r="BG1" s="34" t="s">
        <v>112</v>
      </c>
      <c r="BH1" s="34" t="s">
        <v>113</v>
      </c>
      <c r="BI1" s="24" t="s">
        <v>114</v>
      </c>
      <c r="BJ1" s="24" t="s">
        <v>115</v>
      </c>
      <c r="BK1" s="24" t="s">
        <v>116</v>
      </c>
      <c r="BL1" s="24" t="s">
        <v>117</v>
      </c>
      <c r="BM1" s="24" t="s">
        <v>118</v>
      </c>
      <c r="BN1" s="24" t="s">
        <v>119</v>
      </c>
      <c r="BO1" s="24" t="s">
        <v>120</v>
      </c>
      <c r="BP1" s="24" t="s">
        <v>121</v>
      </c>
      <c r="BQ1" s="24" t="s">
        <v>122</v>
      </c>
      <c r="BR1" s="24" t="s">
        <v>123</v>
      </c>
      <c r="BS1" s="24" t="s">
        <v>124</v>
      </c>
    </row>
    <row r="2" spans="1:71" ht="12.75">
      <c r="A2" s="35">
        <v>35823.38</v>
      </c>
      <c r="B2" s="35">
        <v>2904.22</v>
      </c>
      <c r="C2" s="35">
        <v>1827.46</v>
      </c>
      <c r="D2" s="35">
        <v>30693.84</v>
      </c>
      <c r="E2" s="35">
        <v>7271.32</v>
      </c>
      <c r="F2" s="35">
        <v>1305.35</v>
      </c>
      <c r="G2" s="35">
        <v>0</v>
      </c>
      <c r="H2" s="35">
        <v>0</v>
      </c>
      <c r="I2" s="35">
        <v>0</v>
      </c>
      <c r="J2" s="35">
        <v>-24.09</v>
      </c>
      <c r="K2" s="35">
        <v>34429.4</v>
      </c>
      <c r="L2" s="35">
        <v>0</v>
      </c>
      <c r="M2" s="35">
        <v>0</v>
      </c>
      <c r="N2" s="35">
        <v>0</v>
      </c>
      <c r="O2" s="35">
        <v>0</v>
      </c>
      <c r="P2" s="35">
        <v>1118956.51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73776.04</v>
      </c>
      <c r="Y2" s="35">
        <v>73776.04</v>
      </c>
      <c r="Z2" s="35"/>
      <c r="AA2" s="35">
        <v>28058.12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96290.48</v>
      </c>
      <c r="AI2" s="35">
        <v>60153.12</v>
      </c>
      <c r="AJ2" s="35">
        <v>4956.61</v>
      </c>
      <c r="AK2" s="15">
        <v>19625</v>
      </c>
      <c r="AL2" s="15">
        <v>171262</v>
      </c>
      <c r="AM2" s="32">
        <v>41406.06358711564</v>
      </c>
      <c r="AN2" s="35">
        <v>0</v>
      </c>
      <c r="AO2" s="35">
        <v>0</v>
      </c>
      <c r="AP2" s="35">
        <v>0</v>
      </c>
      <c r="AQ2" s="35">
        <v>54637.53</v>
      </c>
      <c r="AR2" s="35">
        <v>20.63</v>
      </c>
      <c r="AS2" s="35">
        <v>0</v>
      </c>
      <c r="AT2" s="35">
        <v>0</v>
      </c>
      <c r="AU2" s="35">
        <v>0</v>
      </c>
      <c r="AV2" s="35">
        <v>0</v>
      </c>
      <c r="AW2" s="35">
        <v>0</v>
      </c>
      <c r="AX2" s="35">
        <v>0</v>
      </c>
      <c r="AY2" s="35">
        <v>1081348.92</v>
      </c>
      <c r="AZ2" s="35"/>
      <c r="BA2" s="35">
        <v>10922.9</v>
      </c>
      <c r="BB2" s="35">
        <v>0</v>
      </c>
      <c r="BC2" s="35">
        <v>0</v>
      </c>
      <c r="BD2" s="35">
        <v>0</v>
      </c>
      <c r="BE2" s="35">
        <v>-8.07</v>
      </c>
      <c r="BF2" s="35">
        <v>0</v>
      </c>
      <c r="BG2" s="35">
        <v>13217.21</v>
      </c>
      <c r="BH2" s="35">
        <v>0</v>
      </c>
      <c r="BI2" s="35">
        <v>0</v>
      </c>
      <c r="BJ2" s="35">
        <v>19444.59</v>
      </c>
      <c r="BK2" s="35">
        <v>0</v>
      </c>
      <c r="BL2" s="35">
        <v>347718.14</v>
      </c>
      <c r="BM2" s="35">
        <v>281.54</v>
      </c>
      <c r="BN2" s="35">
        <v>171170.48</v>
      </c>
      <c r="BO2" s="35">
        <v>0</v>
      </c>
      <c r="BP2" s="35">
        <v>0</v>
      </c>
      <c r="BQ2" s="24">
        <v>0</v>
      </c>
      <c r="BR2" s="24">
        <v>0</v>
      </c>
      <c r="BS2" s="24">
        <v>0</v>
      </c>
    </row>
  </sheetData>
  <sheetProtection/>
  <printOptions/>
  <pageMargins left="0.25" right="0.25" top="1" bottom="1" header="0.5" footer="0.5"/>
  <pageSetup horizontalDpi="1200" verticalDpi="1200" orientation="portrait" scale="55" r:id="rId1"/>
  <headerFooter alignWithMargins="0">
    <oddHeader>&amp;RAttachment 1 to IR SD-PUC-01-03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S2"/>
  <sheetViews>
    <sheetView tabSelected="1" view="pageLayout" workbookViewId="0" topLeftCell="BE1">
      <selection activeCell="BI11" sqref="BI11"/>
    </sheetView>
  </sheetViews>
  <sheetFormatPr defaultColWidth="9.140625" defaultRowHeight="12.75"/>
  <cols>
    <col min="1" max="1" width="15.421875" style="0" bestFit="1" customWidth="1"/>
    <col min="2" max="2" width="16.28125" style="0" bestFit="1" customWidth="1"/>
    <col min="3" max="3" width="21.57421875" style="0" bestFit="1" customWidth="1"/>
    <col min="4" max="4" width="15.421875" style="0" bestFit="1" customWidth="1"/>
    <col min="5" max="5" width="16.28125" style="0" bestFit="1" customWidth="1"/>
    <col min="6" max="6" width="21.57421875" style="0" bestFit="1" customWidth="1"/>
    <col min="7" max="9" width="10.7109375" style="0" bestFit="1" customWidth="1"/>
    <col min="11" max="11" width="21.421875" style="0" bestFit="1" customWidth="1"/>
    <col min="12" max="16" width="11.7109375" style="0" bestFit="1" customWidth="1"/>
    <col min="17" max="22" width="10.8515625" style="0" bestFit="1" customWidth="1"/>
    <col min="23" max="23" width="20.8515625" style="0" bestFit="1" customWidth="1"/>
    <col min="24" max="24" width="26.140625" style="0" bestFit="1" customWidth="1"/>
    <col min="25" max="25" width="27.140625" style="0" bestFit="1" customWidth="1"/>
    <col min="26" max="26" width="32.28125" style="0" bestFit="1" customWidth="1"/>
    <col min="27" max="29" width="11.8515625" style="0" bestFit="1" customWidth="1"/>
    <col min="30" max="30" width="9.28125" style="0" bestFit="1" customWidth="1"/>
    <col min="31" max="32" width="11.8515625" style="0" bestFit="1" customWidth="1"/>
    <col min="33" max="35" width="16.00390625" style="0" bestFit="1" customWidth="1"/>
    <col min="36" max="38" width="16.140625" style="0" bestFit="1" customWidth="1"/>
    <col min="39" max="39" width="17.421875" style="0" bestFit="1" customWidth="1"/>
    <col min="40" max="40" width="22.57421875" style="0" bestFit="1" customWidth="1"/>
    <col min="41" max="41" width="16.421875" style="0" bestFit="1" customWidth="1"/>
    <col min="42" max="42" width="13.28125" style="0" bestFit="1" customWidth="1"/>
    <col min="43" max="43" width="19.00390625" style="0" bestFit="1" customWidth="1"/>
    <col min="44" max="45" width="17.57421875" style="0" bestFit="1" customWidth="1"/>
    <col min="46" max="46" width="18.57421875" style="0" bestFit="1" customWidth="1"/>
    <col min="47" max="47" width="18.8515625" style="0" bestFit="1" customWidth="1"/>
    <col min="48" max="48" width="22.7109375" style="0" bestFit="1" customWidth="1"/>
    <col min="49" max="49" width="15.8515625" style="0" bestFit="1" customWidth="1"/>
    <col min="50" max="50" width="20.8515625" style="0" bestFit="1" customWidth="1"/>
    <col min="51" max="51" width="15.28125" style="0" bestFit="1" customWidth="1"/>
    <col min="60" max="60" width="10.7109375" style="0" bestFit="1" customWidth="1"/>
  </cols>
  <sheetData>
    <row r="1" spans="1:71" ht="12.75">
      <c r="A1" s="15" t="s">
        <v>54</v>
      </c>
      <c r="B1" s="15" t="s">
        <v>55</v>
      </c>
      <c r="C1" s="15" t="s">
        <v>56</v>
      </c>
      <c r="D1" s="15" t="s">
        <v>57</v>
      </c>
      <c r="E1" s="15" t="s">
        <v>58</v>
      </c>
      <c r="F1" s="15" t="s">
        <v>59</v>
      </c>
      <c r="G1" s="15" t="s">
        <v>60</v>
      </c>
      <c r="H1" s="15" t="s">
        <v>61</v>
      </c>
      <c r="I1" s="15" t="s">
        <v>62</v>
      </c>
      <c r="J1" s="15" t="s">
        <v>63</v>
      </c>
      <c r="K1" s="15" t="s">
        <v>64</v>
      </c>
      <c r="L1" s="15" t="s">
        <v>65</v>
      </c>
      <c r="M1" s="15" t="s">
        <v>66</v>
      </c>
      <c r="N1" s="15" t="s">
        <v>67</v>
      </c>
      <c r="O1" s="15" t="s">
        <v>68</v>
      </c>
      <c r="P1" s="15" t="s">
        <v>69</v>
      </c>
      <c r="Q1" s="15" t="s">
        <v>70</v>
      </c>
      <c r="R1" s="15" t="s">
        <v>71</v>
      </c>
      <c r="S1" s="15" t="s">
        <v>72</v>
      </c>
      <c r="T1" s="15" t="s">
        <v>73</v>
      </c>
      <c r="U1" s="15" t="s">
        <v>74</v>
      </c>
      <c r="V1" s="15" t="s">
        <v>75</v>
      </c>
      <c r="W1" s="15" t="s">
        <v>76</v>
      </c>
      <c r="X1" s="15" t="s">
        <v>77</v>
      </c>
      <c r="Y1" s="15" t="s">
        <v>78</v>
      </c>
      <c r="Z1" s="15" t="s">
        <v>79</v>
      </c>
      <c r="AA1" s="15" t="s">
        <v>80</v>
      </c>
      <c r="AB1" s="15" t="s">
        <v>81</v>
      </c>
      <c r="AC1" s="15" t="s">
        <v>82</v>
      </c>
      <c r="AD1" s="15" t="s">
        <v>83</v>
      </c>
      <c r="AE1" s="15" t="s">
        <v>84</v>
      </c>
      <c r="AF1" s="15" t="s">
        <v>85</v>
      </c>
      <c r="AG1" s="15" t="s">
        <v>86</v>
      </c>
      <c r="AH1" s="15" t="s">
        <v>87</v>
      </c>
      <c r="AI1" s="15" t="s">
        <v>88</v>
      </c>
      <c r="AJ1" s="15" t="s">
        <v>89</v>
      </c>
      <c r="AK1" s="15" t="s">
        <v>90</v>
      </c>
      <c r="AL1" s="15" t="s">
        <v>91</v>
      </c>
      <c r="AM1" s="15" t="s">
        <v>92</v>
      </c>
      <c r="AN1" s="15" t="s">
        <v>93</v>
      </c>
      <c r="AO1" s="15" t="s">
        <v>94</v>
      </c>
      <c r="AP1" s="15" t="s">
        <v>95</v>
      </c>
      <c r="AQ1" s="15" t="s">
        <v>96</v>
      </c>
      <c r="AR1" s="15" t="s">
        <v>97</v>
      </c>
      <c r="AS1" s="15" t="s">
        <v>98</v>
      </c>
      <c r="AT1" s="15" t="s">
        <v>99</v>
      </c>
      <c r="AU1" s="15" t="s">
        <v>100</v>
      </c>
      <c r="AV1" s="15" t="s">
        <v>101</v>
      </c>
      <c r="AW1" s="15" t="s">
        <v>102</v>
      </c>
      <c r="AX1" s="15" t="s">
        <v>103</v>
      </c>
      <c r="AY1" s="15" t="s">
        <v>104</v>
      </c>
      <c r="AZ1" s="33" t="s">
        <v>105</v>
      </c>
      <c r="BA1" s="33" t="s">
        <v>106</v>
      </c>
      <c r="BB1" s="34" t="s">
        <v>107</v>
      </c>
      <c r="BC1" s="34" t="s">
        <v>108</v>
      </c>
      <c r="BD1" s="34" t="s">
        <v>109</v>
      </c>
      <c r="BE1" s="34" t="s">
        <v>110</v>
      </c>
      <c r="BF1" s="34" t="s">
        <v>111</v>
      </c>
      <c r="BG1" s="34" t="s">
        <v>112</v>
      </c>
      <c r="BH1" s="34" t="s">
        <v>113</v>
      </c>
      <c r="BI1" s="24" t="s">
        <v>114</v>
      </c>
      <c r="BJ1" s="24" t="s">
        <v>115</v>
      </c>
      <c r="BK1" s="24" t="s">
        <v>116</v>
      </c>
      <c r="BL1" s="24" t="s">
        <v>117</v>
      </c>
      <c r="BM1" s="24" t="s">
        <v>118</v>
      </c>
      <c r="BN1" s="24" t="s">
        <v>119</v>
      </c>
      <c r="BO1" s="24" t="s">
        <v>120</v>
      </c>
      <c r="BP1" s="24" t="s">
        <v>121</v>
      </c>
      <c r="BQ1" s="24" t="s">
        <v>122</v>
      </c>
      <c r="BR1" s="24" t="s">
        <v>123</v>
      </c>
      <c r="BS1" s="24" t="s">
        <v>124</v>
      </c>
    </row>
    <row r="2" spans="1:71" s="8" customFormat="1" ht="12.75">
      <c r="A2" s="35">
        <v>0</v>
      </c>
      <c r="B2" s="35">
        <v>0</v>
      </c>
      <c r="C2" s="35">
        <v>0</v>
      </c>
      <c r="D2" s="35">
        <v>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35">
        <v>0</v>
      </c>
      <c r="L2" s="35">
        <v>0</v>
      </c>
      <c r="M2" s="35">
        <v>0</v>
      </c>
      <c r="N2" s="35">
        <v>0</v>
      </c>
      <c r="O2" s="35">
        <v>0</v>
      </c>
      <c r="P2" s="35">
        <v>0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0</v>
      </c>
      <c r="Y2" s="35">
        <v>0</v>
      </c>
      <c r="Z2" s="35"/>
      <c r="AA2" s="35">
        <v>0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0</v>
      </c>
      <c r="AI2" s="35">
        <v>0</v>
      </c>
      <c r="AJ2" s="35">
        <v>0</v>
      </c>
      <c r="AK2" s="17">
        <v>0</v>
      </c>
      <c r="AL2" s="17">
        <v>0</v>
      </c>
      <c r="AM2" s="32">
        <v>0</v>
      </c>
      <c r="AN2" s="35">
        <v>0</v>
      </c>
      <c r="AO2" s="35">
        <v>0</v>
      </c>
      <c r="AP2" s="35">
        <v>0</v>
      </c>
      <c r="AQ2" s="35">
        <v>0</v>
      </c>
      <c r="AR2" s="35">
        <v>0</v>
      </c>
      <c r="AS2" s="35">
        <v>0</v>
      </c>
      <c r="AT2" s="35">
        <v>0</v>
      </c>
      <c r="AU2" s="35">
        <v>0</v>
      </c>
      <c r="AV2" s="35">
        <v>0</v>
      </c>
      <c r="AW2" s="35">
        <v>0</v>
      </c>
      <c r="AX2" s="35">
        <v>0</v>
      </c>
      <c r="AY2" s="35">
        <v>0</v>
      </c>
      <c r="AZ2" s="35"/>
      <c r="BA2" s="35">
        <v>0</v>
      </c>
      <c r="BB2" s="35">
        <v>0</v>
      </c>
      <c r="BC2" s="35">
        <v>0</v>
      </c>
      <c r="BD2" s="35">
        <v>0</v>
      </c>
      <c r="BE2" s="35">
        <v>0</v>
      </c>
      <c r="BF2" s="35">
        <v>0</v>
      </c>
      <c r="BG2" s="35">
        <v>0</v>
      </c>
      <c r="BH2" s="35">
        <v>0</v>
      </c>
      <c r="BI2" s="35">
        <v>0</v>
      </c>
      <c r="BJ2" s="35">
        <v>0</v>
      </c>
      <c r="BK2" s="35">
        <v>0</v>
      </c>
      <c r="BL2" s="35">
        <v>0</v>
      </c>
      <c r="BM2" s="35">
        <v>0</v>
      </c>
      <c r="BN2" s="35">
        <v>0</v>
      </c>
      <c r="BO2" s="35">
        <v>0</v>
      </c>
      <c r="BP2" s="35">
        <v>0</v>
      </c>
      <c r="BQ2" s="24">
        <v>0</v>
      </c>
      <c r="BR2" s="24">
        <v>0</v>
      </c>
      <c r="BS2" s="24">
        <v>0</v>
      </c>
    </row>
  </sheetData>
  <sheetProtection/>
  <printOptions/>
  <pageMargins left="0.25" right="0.25" top="1" bottom="1" header="0.5" footer="0.5"/>
  <pageSetup horizontalDpi="1200" verticalDpi="1200" orientation="portrait" scale="55" r:id="rId1"/>
  <headerFooter alignWithMargins="0">
    <oddHeader>&amp;RAttachment 1 to IR SD-PUC-01-03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view="pageLayout" zoomScaleNormal="70" workbookViewId="0" topLeftCell="A1">
      <selection activeCell="A1" sqref="A1:L1"/>
    </sheetView>
  </sheetViews>
  <sheetFormatPr defaultColWidth="9.140625" defaultRowHeight="12.75"/>
  <cols>
    <col min="1" max="1" width="10.57421875" style="15" bestFit="1" customWidth="1"/>
    <col min="2" max="2" width="19.140625" style="15" customWidth="1"/>
    <col min="3" max="3" width="19.00390625" style="15" customWidth="1"/>
    <col min="4" max="4" width="17.140625" style="15" customWidth="1"/>
    <col min="5" max="5" width="16.421875" style="36" customWidth="1"/>
    <col min="6" max="6" width="17.7109375" style="15" customWidth="1"/>
    <col min="7" max="7" width="18.7109375" style="15" customWidth="1"/>
    <col min="8" max="8" width="19.00390625" style="15" customWidth="1"/>
    <col min="9" max="10" width="18.7109375" style="15" customWidth="1"/>
    <col min="11" max="11" width="19.00390625" style="15" customWidth="1"/>
    <col min="12" max="12" width="19.28125" style="15" customWidth="1"/>
    <col min="13" max="13" width="17.140625" style="15" customWidth="1"/>
    <col min="14" max="14" width="16.421875" style="15" customWidth="1"/>
    <col min="15" max="15" width="17.421875" style="15" customWidth="1"/>
    <col min="16" max="17" width="17.421875" style="0" customWidth="1"/>
    <col min="18" max="18" width="17.7109375" style="0" customWidth="1"/>
    <col min="19" max="19" width="15.7109375" style="0" customWidth="1"/>
    <col min="20" max="20" width="12.57421875" style="0" customWidth="1"/>
    <col min="21" max="21" width="15.7109375" style="0" customWidth="1"/>
    <col min="22" max="22" width="17.00390625" style="0" customWidth="1"/>
    <col min="23" max="26" width="15.7109375" style="0" customWidth="1"/>
  </cols>
  <sheetData>
    <row r="1" spans="1:23" ht="18">
      <c r="A1" s="44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U1" s="2"/>
      <c r="W1" s="1"/>
    </row>
    <row r="2" spans="1:18" s="24" customFormat="1" ht="76.5">
      <c r="A2" s="38" t="s">
        <v>1</v>
      </c>
      <c r="B2" s="39" t="s">
        <v>41</v>
      </c>
      <c r="C2" s="39" t="s">
        <v>42</v>
      </c>
      <c r="D2" s="41" t="s">
        <v>43</v>
      </c>
      <c r="E2" s="39" t="s">
        <v>44</v>
      </c>
      <c r="F2" s="39" t="s">
        <v>45</v>
      </c>
      <c r="G2" s="39" t="s">
        <v>46</v>
      </c>
      <c r="H2" s="39" t="s">
        <v>47</v>
      </c>
      <c r="I2" s="39" t="s">
        <v>48</v>
      </c>
      <c r="J2" s="39" t="s">
        <v>49</v>
      </c>
      <c r="K2" s="39" t="s">
        <v>50</v>
      </c>
      <c r="L2" s="39" t="s">
        <v>51</v>
      </c>
      <c r="M2" s="39" t="s">
        <v>52</v>
      </c>
      <c r="N2" s="39" t="s">
        <v>53</v>
      </c>
      <c r="O2" s="23"/>
      <c r="P2" s="23"/>
      <c r="Q2" s="23"/>
      <c r="R2" s="23"/>
    </row>
    <row r="3" spans="1:19" ht="12.75">
      <c r="A3" s="14" t="s">
        <v>12</v>
      </c>
      <c r="B3" s="25">
        <f>JANUARY!$X$2</f>
        <v>67708.57</v>
      </c>
      <c r="C3" s="25">
        <f>JANUARY!$BB$2</f>
        <v>0</v>
      </c>
      <c r="D3" s="25">
        <f>JANUARY!$AA$2</f>
        <v>29562.24</v>
      </c>
      <c r="E3" s="25">
        <f>JANUARY!$BA$2</f>
        <v>3901.87</v>
      </c>
      <c r="F3" s="25">
        <f>JANUARY!$AR$2</f>
        <v>40.83</v>
      </c>
      <c r="G3" s="25">
        <f>JANUARY!$AY$2</f>
        <v>1194595.98</v>
      </c>
      <c r="H3" s="25">
        <f>JANUARY!$BN$2</f>
        <v>192179.48</v>
      </c>
      <c r="I3" s="25">
        <f>JANUARY!$BM$2</f>
        <v>1721.74</v>
      </c>
      <c r="J3" s="25">
        <f>JANUARY!$BF$2</f>
        <v>0</v>
      </c>
      <c r="K3" s="25">
        <f>JANUARY!$BQ$2</f>
        <v>0</v>
      </c>
      <c r="L3" s="25">
        <f>JANUARY!$BP$2</f>
        <v>0</v>
      </c>
      <c r="M3" s="25">
        <f aca="true" t="shared" si="0" ref="M3:M14">SUM(B3:L3)</f>
        <v>1489710.71</v>
      </c>
      <c r="N3" s="25">
        <f aca="true" t="shared" si="1" ref="N3:N14">M3-F3</f>
        <v>1489669.88</v>
      </c>
      <c r="O3" s="27"/>
      <c r="P3" s="20"/>
      <c r="Q3" s="20"/>
      <c r="R3" s="20"/>
      <c r="S3" s="6"/>
    </row>
    <row r="4" spans="1:19" ht="12.75">
      <c r="A4" s="14" t="s">
        <v>13</v>
      </c>
      <c r="B4" s="25">
        <f>February!$X$2</f>
        <v>73605.66</v>
      </c>
      <c r="C4" s="25">
        <f>February!$BB$2</f>
        <v>0</v>
      </c>
      <c r="D4" s="25">
        <f>February!$AA$2</f>
        <v>26992.03</v>
      </c>
      <c r="E4" s="25">
        <f>February!$BA$2</f>
        <v>5485.25</v>
      </c>
      <c r="F4" s="25">
        <f>February!$AR$2</f>
        <v>51.71</v>
      </c>
      <c r="G4" s="25">
        <f>February!$AY$2</f>
        <v>1090734.9</v>
      </c>
      <c r="H4" s="25">
        <f>February!$BN$2</f>
        <v>168362.56</v>
      </c>
      <c r="I4" s="25">
        <f>February!$BM$2</f>
        <v>3.29</v>
      </c>
      <c r="J4" s="25">
        <f>February!$BF$2</f>
        <v>0</v>
      </c>
      <c r="K4" s="25">
        <f>February!$BQ$2</f>
        <v>0</v>
      </c>
      <c r="L4" s="25">
        <f>February!$BP$2</f>
        <v>0</v>
      </c>
      <c r="M4" s="25">
        <f t="shared" si="0"/>
        <v>1365235.4</v>
      </c>
      <c r="N4" s="25">
        <f t="shared" si="1"/>
        <v>1365183.69</v>
      </c>
      <c r="O4" s="27"/>
      <c r="P4" s="20"/>
      <c r="Q4" s="20"/>
      <c r="R4" s="20"/>
      <c r="S4" s="6"/>
    </row>
    <row r="5" spans="1:19" s="10" customFormat="1" ht="12.75">
      <c r="A5" s="22" t="s">
        <v>14</v>
      </c>
      <c r="B5" s="25">
        <f>March!$X$2</f>
        <v>78153.18</v>
      </c>
      <c r="C5" s="25">
        <f>March!$BB$2</f>
        <v>0</v>
      </c>
      <c r="D5" s="25">
        <f>March!$AA$2</f>
        <v>27666.95</v>
      </c>
      <c r="E5" s="25">
        <f>March!$BA$2</f>
        <v>9318.02</v>
      </c>
      <c r="F5" s="25">
        <f>March!$AR$2</f>
        <v>37.78</v>
      </c>
      <c r="G5" s="25">
        <f>March!$AY$2</f>
        <v>1118008.17</v>
      </c>
      <c r="H5" s="25">
        <f>March!$BN$2</f>
        <v>177653.31</v>
      </c>
      <c r="I5" s="25">
        <f>March!$BM$2</f>
        <v>96.21</v>
      </c>
      <c r="J5" s="25">
        <f>March!$BF$2</f>
        <v>0</v>
      </c>
      <c r="K5" s="25">
        <f>March!$BQ$2</f>
        <v>0</v>
      </c>
      <c r="L5" s="25">
        <f>March!$BP$2</f>
        <v>0</v>
      </c>
      <c r="M5" s="25">
        <f t="shared" si="0"/>
        <v>1410933.6199999999</v>
      </c>
      <c r="N5" s="25">
        <f t="shared" si="1"/>
        <v>1410895.8399999999</v>
      </c>
      <c r="O5" s="29"/>
      <c r="P5" s="21"/>
      <c r="Q5" s="21"/>
      <c r="R5" s="21"/>
      <c r="S5" s="11"/>
    </row>
    <row r="6" spans="1:19" ht="12.75">
      <c r="A6" s="14" t="s">
        <v>15</v>
      </c>
      <c r="B6" s="25">
        <f>April!$X$2</f>
        <v>57507.27</v>
      </c>
      <c r="C6" s="25">
        <f>April!$BB$2</f>
        <v>0</v>
      </c>
      <c r="D6" s="25">
        <f>April!$AA$2</f>
        <v>23114.45</v>
      </c>
      <c r="E6" s="25">
        <f>April!$BA$2</f>
        <v>6471.18</v>
      </c>
      <c r="F6" s="25">
        <f>April!$AR$2</f>
        <v>20.95</v>
      </c>
      <c r="G6" s="25">
        <f>April!$AY$2</f>
        <v>934043.45</v>
      </c>
      <c r="H6" s="25">
        <f>April!$BN$2</f>
        <v>145731.86</v>
      </c>
      <c r="I6" s="25">
        <f>April!$BM$2</f>
        <v>281.53</v>
      </c>
      <c r="J6" s="25">
        <f>April!$BF$2</f>
        <v>0</v>
      </c>
      <c r="K6" s="25">
        <f>April!$BQ$2</f>
        <v>0</v>
      </c>
      <c r="L6" s="25">
        <f>April!$BP$2</f>
        <v>0</v>
      </c>
      <c r="M6" s="25">
        <f t="shared" si="0"/>
        <v>1167170.69</v>
      </c>
      <c r="N6" s="25">
        <f t="shared" si="1"/>
        <v>1167149.74</v>
      </c>
      <c r="O6" s="27"/>
      <c r="P6" s="20"/>
      <c r="Q6" s="20"/>
      <c r="R6" s="20"/>
      <c r="S6" s="6"/>
    </row>
    <row r="7" spans="1:19" ht="12.75">
      <c r="A7" s="14" t="s">
        <v>16</v>
      </c>
      <c r="B7" s="25">
        <f>May!$X$2</f>
        <v>43373.84</v>
      </c>
      <c r="C7" s="25">
        <f>May!$BB$2</f>
        <v>0</v>
      </c>
      <c r="D7" s="25">
        <f>May!$AA$2</f>
        <v>20066.32</v>
      </c>
      <c r="E7" s="25">
        <f>May!$BA$2</f>
        <v>7403.07</v>
      </c>
      <c r="F7" s="25">
        <f>May!$AR$2</f>
        <v>34.07</v>
      </c>
      <c r="G7" s="25">
        <f>May!$AY$2</f>
        <v>810870.05</v>
      </c>
      <c r="H7" s="25">
        <f>May!$BN$2</f>
        <v>139024.96</v>
      </c>
      <c r="I7" s="25">
        <f>May!$BM$2</f>
        <v>11.29</v>
      </c>
      <c r="J7" s="25">
        <f>May!$BF$2</f>
        <v>0</v>
      </c>
      <c r="K7" s="25">
        <f>May!$BQ$2</f>
        <v>0</v>
      </c>
      <c r="L7" s="25">
        <f>May!$BP$2</f>
        <v>0</v>
      </c>
      <c r="M7" s="25">
        <f t="shared" si="0"/>
        <v>1020783.6000000001</v>
      </c>
      <c r="N7" s="25">
        <f t="shared" si="1"/>
        <v>1020749.5300000001</v>
      </c>
      <c r="O7" s="27"/>
      <c r="P7" s="20"/>
      <c r="Q7" s="20"/>
      <c r="R7" s="20"/>
      <c r="S7" s="6"/>
    </row>
    <row r="8" spans="1:19" ht="12.75">
      <c r="A8" s="14" t="s">
        <v>17</v>
      </c>
      <c r="B8" s="25">
        <f>June!$X$2</f>
        <v>40942.01</v>
      </c>
      <c r="C8" s="25">
        <f>June!$BB$2</f>
        <v>0</v>
      </c>
      <c r="D8" s="26">
        <f>June!$AA$2</f>
        <v>20018.25</v>
      </c>
      <c r="E8" s="28">
        <f>June!$BA$2</f>
        <v>9483.33</v>
      </c>
      <c r="F8" s="25">
        <f>June!$AR$2</f>
        <v>60.61</v>
      </c>
      <c r="G8" s="25">
        <f>June!$AY$2</f>
        <v>808931.04</v>
      </c>
      <c r="H8" s="25">
        <f>June!$BN$2</f>
        <v>133562.92</v>
      </c>
      <c r="I8" s="25">
        <f>June!$BM$2</f>
        <v>22.45</v>
      </c>
      <c r="J8" s="25">
        <f>June!$BF$2</f>
        <v>0</v>
      </c>
      <c r="K8" s="25">
        <f>June!$BO$2</f>
        <v>0</v>
      </c>
      <c r="L8" s="25">
        <f>June!$BP$2</f>
        <v>0</v>
      </c>
      <c r="M8" s="25">
        <f t="shared" si="0"/>
        <v>1013020.61</v>
      </c>
      <c r="N8" s="25">
        <f t="shared" si="1"/>
        <v>1012960</v>
      </c>
      <c r="O8" s="27"/>
      <c r="P8" s="20"/>
      <c r="Q8" s="20"/>
      <c r="R8" s="20"/>
      <c r="S8" s="6"/>
    </row>
    <row r="9" spans="1:19" ht="12.75">
      <c r="A9" s="14" t="s">
        <v>18</v>
      </c>
      <c r="B9" s="25">
        <f>JULY!$X$2</f>
        <v>61982.3</v>
      </c>
      <c r="C9" s="25">
        <f>JULY!$BB$2</f>
        <v>0</v>
      </c>
      <c r="D9" s="26">
        <f>JULY!$AA$2</f>
        <v>25044.97</v>
      </c>
      <c r="E9" s="28">
        <f>JULY!$BA$2</f>
        <v>10378.8</v>
      </c>
      <c r="F9" s="25">
        <f>JULY!$AR$2</f>
        <v>101.19</v>
      </c>
      <c r="G9" s="25">
        <f>JULY!$AY$2</f>
        <v>1012059.16</v>
      </c>
      <c r="H9" s="25">
        <f>JULY!$BN$2</f>
        <v>147531.58</v>
      </c>
      <c r="I9" s="25">
        <f>JULY!$BM$2</f>
        <v>8.31</v>
      </c>
      <c r="J9" s="25">
        <f>JULY!$BF$2</f>
        <v>0</v>
      </c>
      <c r="K9" s="25">
        <f>JULY!$BO$2</f>
        <v>0</v>
      </c>
      <c r="L9" s="25">
        <f>JULY!$BP$2</f>
        <v>0</v>
      </c>
      <c r="M9" s="25">
        <f t="shared" si="0"/>
        <v>1257106.31</v>
      </c>
      <c r="N9" s="25">
        <f t="shared" si="1"/>
        <v>1257005.12</v>
      </c>
      <c r="O9" s="27"/>
      <c r="P9" s="20"/>
      <c r="Q9" s="20"/>
      <c r="R9" s="20"/>
      <c r="S9" s="6"/>
    </row>
    <row r="10" spans="1:19" ht="12.75">
      <c r="A10" s="14" t="s">
        <v>19</v>
      </c>
      <c r="B10" s="25">
        <f>AUGUST!$X$2</f>
        <v>41999.01</v>
      </c>
      <c r="C10" s="25">
        <f>AUGUST!$BB$2</f>
        <v>0</v>
      </c>
      <c r="D10" s="26">
        <f>AUGUST!$AA$2</f>
        <v>23028.6</v>
      </c>
      <c r="E10" s="28">
        <f>AUGUST!$BA$2</f>
        <v>7414.58</v>
      </c>
      <c r="F10" s="25">
        <f>AUGUST!$AR$2</f>
        <v>12.82</v>
      </c>
      <c r="G10" s="25">
        <f>AUGUST!$AY$2</f>
        <v>887513.39</v>
      </c>
      <c r="H10" s="25">
        <f>AUGUST!$BN$2</f>
        <v>159078.97</v>
      </c>
      <c r="I10" s="25">
        <f>AUGUST!$BM$2</f>
        <v>200.68</v>
      </c>
      <c r="J10" s="25">
        <f>AUGUST!$BF$2</f>
        <v>0</v>
      </c>
      <c r="K10" s="25">
        <f>AUGUST!$BO$2</f>
        <v>0</v>
      </c>
      <c r="L10" s="25">
        <f>AUGUST!$BP$2</f>
        <v>0</v>
      </c>
      <c r="M10" s="25">
        <f t="shared" si="0"/>
        <v>1119248.05</v>
      </c>
      <c r="N10" s="25">
        <f t="shared" si="1"/>
        <v>1119235.23</v>
      </c>
      <c r="O10" s="27"/>
      <c r="P10" s="20"/>
      <c r="Q10" s="20"/>
      <c r="R10" s="20"/>
      <c r="S10" s="6"/>
    </row>
    <row r="11" spans="1:19" ht="12.75">
      <c r="A11" s="14" t="s">
        <v>20</v>
      </c>
      <c r="B11" s="25">
        <f>SEPTEMBER!$X$2</f>
        <v>49679.88</v>
      </c>
      <c r="C11" s="25">
        <f>SEPTEMBER!$BB$2</f>
        <v>0</v>
      </c>
      <c r="D11" s="26">
        <f>SEPTEMBER!$AA$2</f>
        <v>20642.67</v>
      </c>
      <c r="E11" s="28">
        <f>SEPTEMBER!$BA$2</f>
        <v>12348.43</v>
      </c>
      <c r="F11" s="25">
        <f>SEPTEMBER!$AR$2</f>
        <v>15.92</v>
      </c>
      <c r="G11" s="25">
        <f>SEPTEMBER!$AY$2</f>
        <v>795560.53</v>
      </c>
      <c r="H11" s="25">
        <f>SEPTEMBER!$BN$2</f>
        <v>134786.31</v>
      </c>
      <c r="I11" s="25">
        <f>SEPTEMBER!$BM$2</f>
        <v>21.17</v>
      </c>
      <c r="J11" s="25">
        <f>SEPTEMBER!$BF$2</f>
        <v>0</v>
      </c>
      <c r="K11" s="25">
        <f>SEPTEMBER!$BO$2</f>
        <v>0</v>
      </c>
      <c r="L11" s="25">
        <f>SEPTEMBER!$BP$2</f>
        <v>0</v>
      </c>
      <c r="M11" s="25">
        <f t="shared" si="0"/>
        <v>1013054.91</v>
      </c>
      <c r="N11" s="25">
        <f t="shared" si="1"/>
        <v>1013038.99</v>
      </c>
      <c r="O11" s="27"/>
      <c r="P11" s="20"/>
      <c r="Q11" s="20"/>
      <c r="R11" s="20"/>
      <c r="S11" s="6"/>
    </row>
    <row r="12" spans="1:19" ht="12.75">
      <c r="A12" s="14" t="s">
        <v>21</v>
      </c>
      <c r="B12" s="25">
        <f>OCTOBER!$X$2</f>
        <v>62340.98</v>
      </c>
      <c r="C12" s="25">
        <f>OCTOBER!$BB$2</f>
        <v>0</v>
      </c>
      <c r="D12" s="26">
        <f>OCTOBER!$AA$2</f>
        <v>24400.02</v>
      </c>
      <c r="E12" s="28">
        <f>OCTOBER!$BA$2</f>
        <v>30573.49</v>
      </c>
      <c r="F12" s="25">
        <f>OCTOBER!$AR$2</f>
        <v>16.56</v>
      </c>
      <c r="G12" s="25">
        <f>OCTOBER!$AY$2</f>
        <v>940367.14</v>
      </c>
      <c r="H12" s="25">
        <f>OCTOBER!$BN$2</f>
        <v>144592.1</v>
      </c>
      <c r="I12" s="25">
        <f>OCTOBER!$BM$2</f>
        <v>16.12</v>
      </c>
      <c r="J12" s="25">
        <f>OCTOBER!$BF$2</f>
        <v>0</v>
      </c>
      <c r="K12" s="25">
        <f>OCTOBER!$BO$2</f>
        <v>0</v>
      </c>
      <c r="L12" s="25">
        <f>OCTOBER!$BP$2</f>
        <v>0</v>
      </c>
      <c r="M12" s="25">
        <f t="shared" si="0"/>
        <v>1202306.4100000001</v>
      </c>
      <c r="N12" s="25">
        <f t="shared" si="1"/>
        <v>1202289.85</v>
      </c>
      <c r="O12" s="27"/>
      <c r="P12" s="20"/>
      <c r="Q12" s="20"/>
      <c r="R12" s="20"/>
      <c r="S12" s="6"/>
    </row>
    <row r="13" spans="1:19" ht="12.75">
      <c r="A13" s="14" t="s">
        <v>22</v>
      </c>
      <c r="B13" s="25">
        <f>NOVEMBER!$X$2</f>
        <v>73776.04</v>
      </c>
      <c r="C13" s="25">
        <f>NOVEMBER!$BB$2</f>
        <v>0</v>
      </c>
      <c r="D13" s="26">
        <f>NOVEMBER!$AA$2</f>
        <v>28058.12</v>
      </c>
      <c r="E13" s="28">
        <f>NOVEMBER!$BA$2</f>
        <v>10922.9</v>
      </c>
      <c r="F13" s="25">
        <f>NOVEMBER!$AR$2</f>
        <v>20.63</v>
      </c>
      <c r="G13" s="25">
        <f>NOVEMBER!$AY$2</f>
        <v>1081348.92</v>
      </c>
      <c r="H13" s="25">
        <f>NOVEMBER!$BN$2</f>
        <v>171170.48</v>
      </c>
      <c r="I13" s="25">
        <f>NOVEMBER!$BM$2</f>
        <v>281.54</v>
      </c>
      <c r="J13" s="25">
        <f>NOVEMBER!$BF$2</f>
        <v>0</v>
      </c>
      <c r="K13" s="25">
        <f>NOVEMBER!$BO$2</f>
        <v>0</v>
      </c>
      <c r="L13" s="25">
        <f>NOVEMBER!$BP$2</f>
        <v>0</v>
      </c>
      <c r="M13" s="25">
        <f t="shared" si="0"/>
        <v>1365578.63</v>
      </c>
      <c r="N13" s="25">
        <f t="shared" si="1"/>
        <v>1365558</v>
      </c>
      <c r="O13" s="27"/>
      <c r="P13" s="20"/>
      <c r="Q13" s="20"/>
      <c r="R13" s="20"/>
      <c r="S13" s="6"/>
    </row>
    <row r="14" spans="1:19" ht="12.75">
      <c r="A14" s="14" t="s">
        <v>23</v>
      </c>
      <c r="B14" s="25">
        <f>DECEMBER!$X$2</f>
        <v>0</v>
      </c>
      <c r="C14" s="25">
        <f>DECEMBER!$BB$2</f>
        <v>0</v>
      </c>
      <c r="D14" s="26">
        <f>DECEMBER!$AA$2</f>
        <v>0</v>
      </c>
      <c r="E14" s="28">
        <f>DECEMBER!$BA$2</f>
        <v>0</v>
      </c>
      <c r="F14" s="25">
        <f>DECEMBER!$AR$2</f>
        <v>0</v>
      </c>
      <c r="G14" s="25">
        <f>DECEMBER!$AY$2</f>
        <v>0</v>
      </c>
      <c r="H14" s="25">
        <f>DECEMBER!$BN$2</f>
        <v>0</v>
      </c>
      <c r="I14" s="25">
        <f>DECEMBER!$BM$2</f>
        <v>0</v>
      </c>
      <c r="J14" s="25">
        <f>DECEMBER!$BF$2</f>
        <v>0</v>
      </c>
      <c r="K14" s="25">
        <f>NOVEMBER!$BO$2</f>
        <v>0</v>
      </c>
      <c r="L14" s="25">
        <f>NOVEMBER!$BP$2</f>
        <v>0</v>
      </c>
      <c r="M14" s="25">
        <f t="shared" si="0"/>
        <v>0</v>
      </c>
      <c r="N14" s="25">
        <f t="shared" si="1"/>
        <v>0</v>
      </c>
      <c r="O14" s="27"/>
      <c r="P14" s="20"/>
      <c r="Q14" s="20"/>
      <c r="R14" s="20"/>
      <c r="S14" s="6"/>
    </row>
    <row r="15" spans="1:18" ht="12.75">
      <c r="A15" s="14"/>
      <c r="B15" s="30"/>
      <c r="C15" s="30"/>
      <c r="D15" s="31"/>
      <c r="E15" s="30"/>
      <c r="F15" s="30"/>
      <c r="G15" s="30"/>
      <c r="H15" s="30"/>
      <c r="I15" s="30"/>
      <c r="J15" s="32"/>
      <c r="K15" s="30"/>
      <c r="L15" s="30"/>
      <c r="M15" s="25"/>
      <c r="N15" s="25"/>
      <c r="O15" s="17"/>
      <c r="P15" s="8"/>
      <c r="Q15" s="8"/>
      <c r="R15" s="8"/>
    </row>
    <row r="16" spans="1:18" ht="12.75">
      <c r="A16" s="14" t="s">
        <v>24</v>
      </c>
      <c r="B16" s="25">
        <f aca="true" t="shared" si="2" ref="B16:L16">SUM(B3:B14)</f>
        <v>651068.7400000001</v>
      </c>
      <c r="C16" s="25">
        <f>SUM(C3:C14)</f>
        <v>0</v>
      </c>
      <c r="D16" s="26">
        <f t="shared" si="2"/>
        <v>268594.62</v>
      </c>
      <c r="E16" s="25">
        <f t="shared" si="2"/>
        <v>113700.92</v>
      </c>
      <c r="F16" s="25">
        <f t="shared" si="2"/>
        <v>413.07</v>
      </c>
      <c r="G16" s="25">
        <f t="shared" si="2"/>
        <v>10674032.73</v>
      </c>
      <c r="H16" s="25">
        <f t="shared" si="2"/>
        <v>1713674.5300000003</v>
      </c>
      <c r="I16" s="25">
        <f t="shared" si="2"/>
        <v>2664.3299999999995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>SUM(B16:K16)</f>
        <v>13424148.94</v>
      </c>
      <c r="N16" s="25">
        <f>M16-F16</f>
        <v>13423735.87</v>
      </c>
      <c r="O16" s="27"/>
      <c r="P16" s="20"/>
      <c r="Q16" s="20"/>
      <c r="R16" s="20"/>
    </row>
    <row r="18" ht="12.75" customHeight="1"/>
  </sheetData>
  <sheetProtection/>
  <mergeCells count="1">
    <mergeCell ref="A1:L1"/>
  </mergeCells>
  <printOptions horizontalCentered="1" verticalCentered="1"/>
  <pageMargins left="0.25" right="0.25" top="1" bottom="1" header="0.5" footer="0.5"/>
  <pageSetup fitToHeight="1" fitToWidth="1" horizontalDpi="600" verticalDpi="600" orientation="landscape" scale="55" r:id="rId1"/>
  <headerFooter alignWithMargins="0">
    <oddHeader>&amp;RAttachment 1 to IR SD-PUC-01-03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S2"/>
  <sheetViews>
    <sheetView view="pageLayout" workbookViewId="0" topLeftCell="A1">
      <selection activeCell="A1" sqref="A1:K1"/>
    </sheetView>
  </sheetViews>
  <sheetFormatPr defaultColWidth="9.140625" defaultRowHeight="12.75"/>
  <cols>
    <col min="1" max="1" width="21.57421875" style="0" bestFit="1" customWidth="1"/>
    <col min="2" max="2" width="16.28125" style="0" bestFit="1" customWidth="1"/>
    <col min="3" max="4" width="21.57421875" style="0" bestFit="1" customWidth="1"/>
    <col min="5" max="5" width="16.28125" style="0" bestFit="1" customWidth="1"/>
    <col min="6" max="6" width="21.57421875" style="0" bestFit="1" customWidth="1"/>
    <col min="7" max="9" width="20.57421875" style="0" bestFit="1" customWidth="1"/>
    <col min="10" max="10" width="16.8515625" style="0" bestFit="1" customWidth="1"/>
    <col min="11" max="11" width="25.28125" style="0" bestFit="1" customWidth="1"/>
    <col min="12" max="17" width="24.140625" style="0" bestFit="1" customWidth="1"/>
    <col min="18" max="22" width="19.421875" style="0" bestFit="1" customWidth="1"/>
    <col min="23" max="23" width="23.7109375" style="0" bestFit="1" customWidth="1"/>
    <col min="24" max="24" width="20.421875" style="0" bestFit="1" customWidth="1"/>
    <col min="25" max="25" width="27.140625" style="0" bestFit="1" customWidth="1"/>
    <col min="26" max="26" width="28.140625" style="0" bestFit="1" customWidth="1"/>
    <col min="27" max="27" width="33.28125" style="0" bestFit="1" customWidth="1"/>
    <col min="28" max="29" width="23.00390625" style="0" bestFit="1" customWidth="1"/>
    <col min="30" max="30" width="14.7109375" style="0" bestFit="1" customWidth="1"/>
    <col min="31" max="31" width="23.00390625" style="0" bestFit="1" customWidth="1"/>
    <col min="32" max="32" width="26.00390625" style="0" bestFit="1" customWidth="1"/>
    <col min="33" max="33" width="23.00390625" style="0" bestFit="1" customWidth="1"/>
    <col min="34" max="36" width="16.00390625" style="0" bestFit="1" customWidth="1"/>
    <col min="37" max="39" width="16.140625" style="0" bestFit="1" customWidth="1"/>
    <col min="40" max="40" width="17.421875" style="0" bestFit="1" customWidth="1"/>
    <col min="41" max="42" width="22.57421875" style="0" bestFit="1" customWidth="1"/>
    <col min="43" max="43" width="13.28125" style="0" bestFit="1" customWidth="1"/>
    <col min="44" max="44" width="14.421875" style="0" bestFit="1" customWidth="1"/>
    <col min="45" max="46" width="22.57421875" style="0" bestFit="1" customWidth="1"/>
    <col min="47" max="47" width="23.57421875" style="0" bestFit="1" customWidth="1"/>
    <col min="48" max="48" width="30.28125" style="0" bestFit="1" customWidth="1"/>
    <col min="49" max="49" width="27.7109375" style="0" bestFit="1" customWidth="1"/>
    <col min="50" max="50" width="26.28125" style="0" bestFit="1" customWidth="1"/>
    <col min="51" max="51" width="35.140625" style="0" bestFit="1" customWidth="1"/>
    <col min="52" max="52" width="29.421875" style="0" bestFit="1" customWidth="1"/>
    <col min="53" max="53" width="24.140625" style="0" bestFit="1" customWidth="1"/>
    <col min="54" max="54" width="14.57421875" style="0" bestFit="1" customWidth="1"/>
    <col min="55" max="56" width="23.00390625" style="0" bestFit="1" customWidth="1"/>
    <col min="57" max="57" width="28.140625" style="0" bestFit="1" customWidth="1"/>
    <col min="58" max="58" width="23.00390625" style="0" bestFit="1" customWidth="1"/>
    <col min="59" max="59" width="24.140625" style="0" bestFit="1" customWidth="1"/>
    <col min="60" max="60" width="23.00390625" style="0" bestFit="1" customWidth="1"/>
    <col min="61" max="62" width="24.140625" style="0" bestFit="1" customWidth="1"/>
    <col min="63" max="63" width="30.8515625" style="0" bestFit="1" customWidth="1"/>
    <col min="64" max="64" width="29.140625" style="0" bestFit="1" customWidth="1"/>
    <col min="65" max="65" width="28.00390625" style="0" bestFit="1" customWidth="1"/>
    <col min="66" max="66" width="24.8515625" style="0" bestFit="1" customWidth="1"/>
    <col min="67" max="68" width="23.00390625" style="0" bestFit="1" customWidth="1"/>
    <col min="69" max="69" width="26.00390625" style="0" bestFit="1" customWidth="1"/>
    <col min="70" max="70" width="24.140625" style="0" bestFit="1" customWidth="1"/>
    <col min="71" max="71" width="28.140625" style="0" bestFit="1" customWidth="1"/>
  </cols>
  <sheetData>
    <row r="1" spans="1:71" ht="12.75">
      <c r="A1" s="24" t="s">
        <v>54</v>
      </c>
      <c r="B1" s="24" t="s">
        <v>55</v>
      </c>
      <c r="C1" s="24" t="s">
        <v>56</v>
      </c>
      <c r="D1" s="24" t="s">
        <v>57</v>
      </c>
      <c r="E1" s="24" t="s">
        <v>58</v>
      </c>
      <c r="F1" s="24" t="s">
        <v>59</v>
      </c>
      <c r="G1" s="24" t="s">
        <v>60</v>
      </c>
      <c r="H1" s="24" t="s">
        <v>61</v>
      </c>
      <c r="I1" s="24" t="s">
        <v>62</v>
      </c>
      <c r="J1" s="24" t="s">
        <v>63</v>
      </c>
      <c r="K1" s="24" t="s">
        <v>64</v>
      </c>
      <c r="L1" s="24" t="s">
        <v>65</v>
      </c>
      <c r="M1" s="24" t="s">
        <v>66</v>
      </c>
      <c r="N1" s="24" t="s">
        <v>67</v>
      </c>
      <c r="O1" s="24" t="s">
        <v>68</v>
      </c>
      <c r="P1" s="24" t="s">
        <v>69</v>
      </c>
      <c r="Q1" s="24" t="s">
        <v>70</v>
      </c>
      <c r="R1" s="24" t="s">
        <v>71</v>
      </c>
      <c r="S1" s="24" t="s">
        <v>72</v>
      </c>
      <c r="T1" s="24" t="s">
        <v>73</v>
      </c>
      <c r="U1" s="24" t="s">
        <v>74</v>
      </c>
      <c r="V1" s="24" t="s">
        <v>75</v>
      </c>
      <c r="W1" s="24" t="s">
        <v>76</v>
      </c>
      <c r="X1" s="24" t="s">
        <v>77</v>
      </c>
      <c r="Y1" s="24" t="s">
        <v>78</v>
      </c>
      <c r="Z1" s="24" t="s">
        <v>79</v>
      </c>
      <c r="AA1" s="24" t="s">
        <v>80</v>
      </c>
      <c r="AB1" s="24" t="s">
        <v>81</v>
      </c>
      <c r="AC1" s="24" t="s">
        <v>82</v>
      </c>
      <c r="AD1" s="24" t="s">
        <v>83</v>
      </c>
      <c r="AE1" s="24" t="s">
        <v>84</v>
      </c>
      <c r="AF1" s="24" t="s">
        <v>85</v>
      </c>
      <c r="AG1" s="24" t="s">
        <v>86</v>
      </c>
      <c r="AH1" s="24" t="s">
        <v>87</v>
      </c>
      <c r="AI1" s="24" t="s">
        <v>88</v>
      </c>
      <c r="AJ1" s="24" t="s">
        <v>89</v>
      </c>
      <c r="AK1" s="24" t="s">
        <v>90</v>
      </c>
      <c r="AL1" s="24" t="s">
        <v>91</v>
      </c>
      <c r="AM1" s="24" t="s">
        <v>92</v>
      </c>
      <c r="AN1" s="24" t="s">
        <v>93</v>
      </c>
      <c r="AO1" s="24" t="s">
        <v>94</v>
      </c>
      <c r="AP1" s="24" t="s">
        <v>95</v>
      </c>
      <c r="AQ1" s="24" t="s">
        <v>96</v>
      </c>
      <c r="AR1" s="24" t="s">
        <v>97</v>
      </c>
      <c r="AS1" s="24" t="s">
        <v>98</v>
      </c>
      <c r="AT1" s="24" t="s">
        <v>99</v>
      </c>
      <c r="AU1" s="24" t="s">
        <v>100</v>
      </c>
      <c r="AV1" s="24" t="s">
        <v>101</v>
      </c>
      <c r="AW1" s="24" t="s">
        <v>102</v>
      </c>
      <c r="AX1" s="24" t="s">
        <v>103</v>
      </c>
      <c r="AY1" s="24" t="s">
        <v>104</v>
      </c>
      <c r="AZ1" s="24" t="s">
        <v>105</v>
      </c>
      <c r="BA1" s="24" t="s">
        <v>106</v>
      </c>
      <c r="BB1" s="24" t="s">
        <v>107</v>
      </c>
      <c r="BC1" s="24" t="s">
        <v>108</v>
      </c>
      <c r="BD1" s="24" t="s">
        <v>109</v>
      </c>
      <c r="BE1" s="24" t="s">
        <v>110</v>
      </c>
      <c r="BF1" s="24" t="s">
        <v>111</v>
      </c>
      <c r="BG1" s="24" t="s">
        <v>112</v>
      </c>
      <c r="BH1" s="24" t="s">
        <v>113</v>
      </c>
      <c r="BI1" s="24" t="s">
        <v>114</v>
      </c>
      <c r="BJ1" s="24" t="s">
        <v>115</v>
      </c>
      <c r="BK1" s="24" t="s">
        <v>116</v>
      </c>
      <c r="BL1" s="24" t="s">
        <v>117</v>
      </c>
      <c r="BM1" s="24" t="s">
        <v>118</v>
      </c>
      <c r="BN1" s="24" t="s">
        <v>119</v>
      </c>
      <c r="BO1" s="24" t="s">
        <v>120</v>
      </c>
      <c r="BP1" s="24" t="s">
        <v>121</v>
      </c>
      <c r="BQ1" s="24" t="s">
        <v>122</v>
      </c>
      <c r="BR1" s="24" t="s">
        <v>123</v>
      </c>
      <c r="BS1" s="24" t="s">
        <v>124</v>
      </c>
    </row>
    <row r="2" spans="1:71" ht="12.75">
      <c r="A2" s="35">
        <v>42163.98</v>
      </c>
      <c r="B2" s="35">
        <v>3684.5</v>
      </c>
      <c r="C2" s="35">
        <v>1189.34</v>
      </c>
      <c r="D2" s="35">
        <v>36126.53</v>
      </c>
      <c r="E2" s="35">
        <v>9109.3</v>
      </c>
      <c r="F2" s="35">
        <v>1759.22</v>
      </c>
      <c r="G2" s="35">
        <v>0</v>
      </c>
      <c r="H2" s="35">
        <v>0</v>
      </c>
      <c r="I2" s="35">
        <v>0</v>
      </c>
      <c r="J2" s="35">
        <v>-183.4</v>
      </c>
      <c r="K2" s="35">
        <v>25186.73</v>
      </c>
      <c r="L2" s="35">
        <v>0</v>
      </c>
      <c r="M2" s="35">
        <v>0</v>
      </c>
      <c r="N2" s="35">
        <v>0</v>
      </c>
      <c r="O2" s="35">
        <v>0</v>
      </c>
      <c r="P2" s="35">
        <v>1246017.5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67708.57</v>
      </c>
      <c r="Y2" s="35">
        <v>67708.57</v>
      </c>
      <c r="AA2" s="35">
        <v>29562.24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118268.37</v>
      </c>
      <c r="AI2" s="35">
        <v>29505.82</v>
      </c>
      <c r="AJ2" s="35">
        <v>5130.33</v>
      </c>
      <c r="AK2" s="24">
        <v>49080</v>
      </c>
      <c r="AL2" s="24">
        <v>184171</v>
      </c>
      <c r="AM2" s="24">
        <v>44228.270039128474</v>
      </c>
      <c r="AN2" s="35">
        <v>0</v>
      </c>
      <c r="AO2" s="35">
        <v>0</v>
      </c>
      <c r="AP2" s="35">
        <v>0</v>
      </c>
      <c r="AQ2" s="35">
        <v>39466.83</v>
      </c>
      <c r="AR2" s="35">
        <v>40.83</v>
      </c>
      <c r="AS2" s="35">
        <v>0</v>
      </c>
      <c r="AT2" s="35">
        <v>0</v>
      </c>
      <c r="AU2" s="35">
        <v>0</v>
      </c>
      <c r="AV2" s="35">
        <v>0</v>
      </c>
      <c r="AW2" s="35">
        <v>0</v>
      </c>
      <c r="AX2" s="35">
        <v>0</v>
      </c>
      <c r="AY2" s="35">
        <v>1194595.98</v>
      </c>
      <c r="BA2" s="35">
        <v>3901.87</v>
      </c>
      <c r="BB2" s="35">
        <v>0</v>
      </c>
      <c r="BC2" s="35">
        <v>0</v>
      </c>
      <c r="BD2" s="35">
        <v>0</v>
      </c>
      <c r="BE2" s="35">
        <v>-12.67</v>
      </c>
      <c r="BF2" s="35">
        <v>0</v>
      </c>
      <c r="BG2" s="35">
        <v>13263.15</v>
      </c>
      <c r="BH2" s="35">
        <v>0</v>
      </c>
      <c r="BI2" s="35">
        <v>0</v>
      </c>
      <c r="BJ2" s="35">
        <v>17742.68</v>
      </c>
      <c r="BK2" s="35">
        <v>653.26</v>
      </c>
      <c r="BL2" s="35">
        <v>387036.18</v>
      </c>
      <c r="BM2" s="35">
        <v>1721.74</v>
      </c>
      <c r="BN2" s="35">
        <v>192179.48</v>
      </c>
      <c r="BO2" s="35">
        <v>0</v>
      </c>
      <c r="BP2" s="24">
        <v>0</v>
      </c>
      <c r="BQ2" s="24">
        <v>0</v>
      </c>
      <c r="BR2" s="24">
        <v>0</v>
      </c>
      <c r="BS2" s="24">
        <v>0</v>
      </c>
    </row>
  </sheetData>
  <sheetProtection/>
  <printOptions/>
  <pageMargins left="0.25" right="0.25" top="1" bottom="1" header="0.5" footer="0.5"/>
  <pageSetup horizontalDpi="1200" verticalDpi="1200" orientation="portrait" scale="55" r:id="rId1"/>
  <headerFooter alignWithMargins="0">
    <oddHeader>&amp;RAttachment 1 to IR SD-PUC-01-03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2"/>
  <sheetViews>
    <sheetView view="pageLayout" workbookViewId="0" topLeftCell="A1">
      <selection activeCell="A1" sqref="A1:K1"/>
    </sheetView>
  </sheetViews>
  <sheetFormatPr defaultColWidth="9.140625" defaultRowHeight="12.75"/>
  <sheetData>
    <row r="1" spans="1:71" ht="12.75">
      <c r="A1" s="24" t="s">
        <v>54</v>
      </c>
      <c r="B1" s="24" t="s">
        <v>55</v>
      </c>
      <c r="C1" s="24" t="s">
        <v>56</v>
      </c>
      <c r="D1" s="24" t="s">
        <v>57</v>
      </c>
      <c r="E1" s="24" t="s">
        <v>58</v>
      </c>
      <c r="F1" s="24" t="s">
        <v>59</v>
      </c>
      <c r="G1" s="24" t="s">
        <v>60</v>
      </c>
      <c r="H1" s="24" t="s">
        <v>61</v>
      </c>
      <c r="I1" s="24" t="s">
        <v>62</v>
      </c>
      <c r="J1" s="24" t="s">
        <v>63</v>
      </c>
      <c r="K1" s="24" t="s">
        <v>64</v>
      </c>
      <c r="L1" s="24" t="s">
        <v>65</v>
      </c>
      <c r="M1" s="24" t="s">
        <v>66</v>
      </c>
      <c r="N1" s="24" t="s">
        <v>67</v>
      </c>
      <c r="O1" s="24" t="s">
        <v>68</v>
      </c>
      <c r="P1" s="24" t="s">
        <v>69</v>
      </c>
      <c r="Q1" s="24" t="s">
        <v>70</v>
      </c>
      <c r="R1" s="24" t="s">
        <v>71</v>
      </c>
      <c r="S1" s="24" t="s">
        <v>72</v>
      </c>
      <c r="T1" s="24" t="s">
        <v>73</v>
      </c>
      <c r="U1" s="24" t="s">
        <v>74</v>
      </c>
      <c r="V1" s="24" t="s">
        <v>75</v>
      </c>
      <c r="W1" s="24" t="s">
        <v>76</v>
      </c>
      <c r="X1" s="24" t="s">
        <v>77</v>
      </c>
      <c r="Y1" s="24" t="s">
        <v>78</v>
      </c>
      <c r="Z1" s="24" t="s">
        <v>79</v>
      </c>
      <c r="AA1" s="24" t="s">
        <v>80</v>
      </c>
      <c r="AB1" s="24" t="s">
        <v>81</v>
      </c>
      <c r="AC1" s="24" t="s">
        <v>82</v>
      </c>
      <c r="AD1" s="24" t="s">
        <v>83</v>
      </c>
      <c r="AE1" s="24" t="s">
        <v>84</v>
      </c>
      <c r="AF1" s="24" t="s">
        <v>85</v>
      </c>
      <c r="AG1" s="24" t="s">
        <v>86</v>
      </c>
      <c r="AH1" s="24" t="s">
        <v>87</v>
      </c>
      <c r="AI1" s="24" t="s">
        <v>88</v>
      </c>
      <c r="AJ1" s="24" t="s">
        <v>89</v>
      </c>
      <c r="AK1" s="24" t="s">
        <v>90</v>
      </c>
      <c r="AL1" s="24" t="s">
        <v>91</v>
      </c>
      <c r="AM1" s="24" t="s">
        <v>92</v>
      </c>
      <c r="AN1" s="24" t="s">
        <v>93</v>
      </c>
      <c r="AO1" s="24" t="s">
        <v>94</v>
      </c>
      <c r="AP1" s="24" t="s">
        <v>95</v>
      </c>
      <c r="AQ1" s="24" t="s">
        <v>96</v>
      </c>
      <c r="AR1" s="24" t="s">
        <v>97</v>
      </c>
      <c r="AS1" s="24" t="s">
        <v>98</v>
      </c>
      <c r="AT1" s="24" t="s">
        <v>99</v>
      </c>
      <c r="AU1" s="24" t="s">
        <v>100</v>
      </c>
      <c r="AV1" s="24" t="s">
        <v>101</v>
      </c>
      <c r="AW1" s="24" t="s">
        <v>102</v>
      </c>
      <c r="AX1" s="24" t="s">
        <v>103</v>
      </c>
      <c r="AY1" s="24" t="s">
        <v>104</v>
      </c>
      <c r="AZ1" s="24" t="s">
        <v>105</v>
      </c>
      <c r="BA1" s="24" t="s">
        <v>106</v>
      </c>
      <c r="BB1" s="24" t="s">
        <v>107</v>
      </c>
      <c r="BC1" s="24" t="s">
        <v>108</v>
      </c>
      <c r="BD1" s="24" t="s">
        <v>109</v>
      </c>
      <c r="BE1" s="24" t="s">
        <v>110</v>
      </c>
      <c r="BF1" s="24" t="s">
        <v>111</v>
      </c>
      <c r="BG1" s="24" t="s">
        <v>112</v>
      </c>
      <c r="BH1" s="24" t="s">
        <v>113</v>
      </c>
      <c r="BI1" s="24" t="s">
        <v>114</v>
      </c>
      <c r="BJ1" s="24" t="s">
        <v>115</v>
      </c>
      <c r="BK1" s="24" t="s">
        <v>116</v>
      </c>
      <c r="BL1" s="24" t="s">
        <v>117</v>
      </c>
      <c r="BM1" s="24" t="s">
        <v>118</v>
      </c>
      <c r="BN1" s="24" t="s">
        <v>119</v>
      </c>
      <c r="BO1" s="24" t="s">
        <v>120</v>
      </c>
      <c r="BP1" s="24" t="s">
        <v>121</v>
      </c>
      <c r="BQ1" s="24" t="s">
        <v>122</v>
      </c>
      <c r="BR1" s="24" t="s">
        <v>123</v>
      </c>
      <c r="BS1" s="24" t="s">
        <v>124</v>
      </c>
    </row>
    <row r="2" spans="1:71" ht="12.75">
      <c r="A2" s="35">
        <v>38258.85</v>
      </c>
      <c r="B2" s="35">
        <v>3072.79</v>
      </c>
      <c r="C2" s="35">
        <v>1141.08</v>
      </c>
      <c r="D2" s="35">
        <v>32780.58</v>
      </c>
      <c r="E2" s="35">
        <v>7585.2</v>
      </c>
      <c r="F2" s="35">
        <v>1204.53</v>
      </c>
      <c r="G2" s="35">
        <v>0</v>
      </c>
      <c r="H2" s="35">
        <v>0</v>
      </c>
      <c r="I2" s="35">
        <v>0</v>
      </c>
      <c r="J2" s="35">
        <v>-954.59</v>
      </c>
      <c r="K2" s="35">
        <v>19141.14</v>
      </c>
      <c r="L2" s="35">
        <v>0</v>
      </c>
      <c r="M2" s="35">
        <v>0</v>
      </c>
      <c r="N2" s="35">
        <v>0</v>
      </c>
      <c r="O2" s="35">
        <v>0</v>
      </c>
      <c r="P2" s="35">
        <v>1082091.41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73605.66</v>
      </c>
      <c r="Y2" s="35">
        <v>73605.66</v>
      </c>
      <c r="AA2" s="35">
        <v>26992.03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105379.69</v>
      </c>
      <c r="AI2" s="35">
        <v>37903.83</v>
      </c>
      <c r="AJ2" s="35">
        <v>4612.28</v>
      </c>
      <c r="AK2" s="24">
        <v>27535</v>
      </c>
      <c r="AL2" s="24">
        <v>190011</v>
      </c>
      <c r="AM2" s="24">
        <v>42280.4814957268</v>
      </c>
      <c r="AN2" s="35">
        <v>0</v>
      </c>
      <c r="AO2" s="35">
        <v>0</v>
      </c>
      <c r="AP2" s="35">
        <v>0</v>
      </c>
      <c r="AQ2" s="35">
        <v>37708.72</v>
      </c>
      <c r="AR2" s="35">
        <v>51.71</v>
      </c>
      <c r="AS2" s="35">
        <v>0</v>
      </c>
      <c r="AT2" s="35">
        <v>0</v>
      </c>
      <c r="AU2" s="35">
        <v>0</v>
      </c>
      <c r="AV2" s="35">
        <v>0</v>
      </c>
      <c r="AW2" s="35">
        <v>0</v>
      </c>
      <c r="AX2" s="35">
        <v>0</v>
      </c>
      <c r="AY2" s="35">
        <v>1090734.9</v>
      </c>
      <c r="BA2" s="35">
        <v>5485.25</v>
      </c>
      <c r="BB2" s="35">
        <v>0</v>
      </c>
      <c r="BC2" s="35">
        <v>0</v>
      </c>
      <c r="BD2" s="35">
        <v>0</v>
      </c>
      <c r="BE2" s="35">
        <v>-288.28</v>
      </c>
      <c r="BF2" s="35">
        <v>0</v>
      </c>
      <c r="BG2" s="35">
        <v>13263.15</v>
      </c>
      <c r="BH2" s="35">
        <v>0</v>
      </c>
      <c r="BI2" s="35">
        <v>0</v>
      </c>
      <c r="BJ2" s="35">
        <v>17742.68</v>
      </c>
      <c r="BK2" s="35">
        <v>1025.07</v>
      </c>
      <c r="BL2" s="35">
        <v>347107.61</v>
      </c>
      <c r="BM2" s="35">
        <v>3.29</v>
      </c>
      <c r="BN2" s="35">
        <v>168362.56</v>
      </c>
      <c r="BO2" s="35">
        <v>0</v>
      </c>
      <c r="BP2" s="24">
        <v>0</v>
      </c>
      <c r="BQ2" s="24">
        <v>0</v>
      </c>
      <c r="BR2" s="24">
        <v>0</v>
      </c>
      <c r="BS2" s="24">
        <v>0</v>
      </c>
    </row>
  </sheetData>
  <sheetProtection/>
  <printOptions/>
  <pageMargins left="0.25" right="0.25" top="1" bottom="1" header="0.5" footer="0.5"/>
  <pageSetup horizontalDpi="1200" verticalDpi="1200" orientation="portrait" scale="55" r:id="rId1"/>
  <headerFooter alignWithMargins="0">
    <oddHeader>&amp;RAttachment 1 to IR SD-PUC-01-03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S2"/>
  <sheetViews>
    <sheetView view="pageLayout" workbookViewId="0" topLeftCell="A1">
      <selection activeCell="A1" sqref="A1:K1"/>
    </sheetView>
  </sheetViews>
  <sheetFormatPr defaultColWidth="9.140625" defaultRowHeight="12.75"/>
  <cols>
    <col min="16" max="16" width="24.140625" style="0" bestFit="1" customWidth="1"/>
  </cols>
  <sheetData>
    <row r="1" spans="1:71" ht="12.75">
      <c r="A1" s="24" t="s">
        <v>54</v>
      </c>
      <c r="B1" s="24" t="s">
        <v>55</v>
      </c>
      <c r="C1" s="24" t="s">
        <v>56</v>
      </c>
      <c r="D1" s="24" t="s">
        <v>57</v>
      </c>
      <c r="E1" s="24" t="s">
        <v>58</v>
      </c>
      <c r="F1" s="24" t="s">
        <v>59</v>
      </c>
      <c r="G1" s="24" t="s">
        <v>60</v>
      </c>
      <c r="H1" s="24" t="s">
        <v>61</v>
      </c>
      <c r="I1" s="24" t="s">
        <v>62</v>
      </c>
      <c r="J1" s="24" t="s">
        <v>63</v>
      </c>
      <c r="K1" s="24" t="s">
        <v>64</v>
      </c>
      <c r="L1" s="24" t="s">
        <v>65</v>
      </c>
      <c r="M1" s="24" t="s">
        <v>66</v>
      </c>
      <c r="N1" s="24" t="s">
        <v>67</v>
      </c>
      <c r="O1" s="24" t="s">
        <v>68</v>
      </c>
      <c r="P1" s="24" t="s">
        <v>69</v>
      </c>
      <c r="Q1" s="24" t="s">
        <v>70</v>
      </c>
      <c r="R1" s="24" t="s">
        <v>71</v>
      </c>
      <c r="S1" s="24" t="s">
        <v>72</v>
      </c>
      <c r="T1" s="24" t="s">
        <v>73</v>
      </c>
      <c r="U1" s="24" t="s">
        <v>74</v>
      </c>
      <c r="V1" s="24" t="s">
        <v>75</v>
      </c>
      <c r="W1" s="24" t="s">
        <v>76</v>
      </c>
      <c r="X1" s="24" t="s">
        <v>77</v>
      </c>
      <c r="Y1" s="24" t="s">
        <v>78</v>
      </c>
      <c r="Z1" s="24" t="s">
        <v>79</v>
      </c>
      <c r="AA1" s="24" t="s">
        <v>80</v>
      </c>
      <c r="AB1" s="24" t="s">
        <v>81</v>
      </c>
      <c r="AC1" s="24" t="s">
        <v>82</v>
      </c>
      <c r="AD1" s="24" t="s">
        <v>83</v>
      </c>
      <c r="AE1" s="24" t="s">
        <v>84</v>
      </c>
      <c r="AF1" s="24" t="s">
        <v>85</v>
      </c>
      <c r="AG1" s="24" t="s">
        <v>86</v>
      </c>
      <c r="AH1" s="24" t="s">
        <v>87</v>
      </c>
      <c r="AI1" s="24" t="s">
        <v>88</v>
      </c>
      <c r="AJ1" s="24" t="s">
        <v>89</v>
      </c>
      <c r="AK1" s="24" t="s">
        <v>90</v>
      </c>
      <c r="AL1" s="24" t="s">
        <v>91</v>
      </c>
      <c r="AM1" s="24" t="s">
        <v>92</v>
      </c>
      <c r="AN1" s="24" t="s">
        <v>93</v>
      </c>
      <c r="AO1" s="24" t="s">
        <v>94</v>
      </c>
      <c r="AP1" s="24" t="s">
        <v>95</v>
      </c>
      <c r="AQ1" s="24" t="s">
        <v>96</v>
      </c>
      <c r="AR1" s="24" t="s">
        <v>97</v>
      </c>
      <c r="AS1" s="24" t="s">
        <v>98</v>
      </c>
      <c r="AT1" s="24" t="s">
        <v>99</v>
      </c>
      <c r="AU1" s="24" t="s">
        <v>100</v>
      </c>
      <c r="AV1" s="24" t="s">
        <v>101</v>
      </c>
      <c r="AW1" s="24" t="s">
        <v>102</v>
      </c>
      <c r="AX1" s="24" t="s">
        <v>103</v>
      </c>
      <c r="AY1" s="24" t="s">
        <v>104</v>
      </c>
      <c r="AZ1" s="24" t="s">
        <v>105</v>
      </c>
      <c r="BA1" s="24" t="s">
        <v>106</v>
      </c>
      <c r="BB1" s="24" t="s">
        <v>107</v>
      </c>
      <c r="BC1" s="24" t="s">
        <v>108</v>
      </c>
      <c r="BD1" s="24" t="s">
        <v>109</v>
      </c>
      <c r="BE1" s="24" t="s">
        <v>110</v>
      </c>
      <c r="BF1" s="24" t="s">
        <v>111</v>
      </c>
      <c r="BG1" s="24" t="s">
        <v>112</v>
      </c>
      <c r="BH1" s="24" t="s">
        <v>113</v>
      </c>
      <c r="BI1" s="24" t="s">
        <v>114</v>
      </c>
      <c r="BJ1" s="24" t="s">
        <v>115</v>
      </c>
      <c r="BK1" s="24" t="s">
        <v>116</v>
      </c>
      <c r="BL1" s="24" t="s">
        <v>117</v>
      </c>
      <c r="BM1" s="24" t="s">
        <v>118</v>
      </c>
      <c r="BN1" s="24" t="s">
        <v>119</v>
      </c>
      <c r="BO1" s="24" t="s">
        <v>120</v>
      </c>
      <c r="BP1" s="24" t="s">
        <v>121</v>
      </c>
      <c r="BQ1" s="24" t="s">
        <v>122</v>
      </c>
      <c r="BR1" s="24" t="s">
        <v>123</v>
      </c>
      <c r="BS1" s="24" t="s">
        <v>124</v>
      </c>
    </row>
    <row r="2" spans="1:71" ht="12.75">
      <c r="A2" s="35">
        <v>35762.94</v>
      </c>
      <c r="B2" s="35">
        <v>2898.13</v>
      </c>
      <c r="C2" s="35">
        <v>1807.97</v>
      </c>
      <c r="D2" s="35">
        <v>30642.06</v>
      </c>
      <c r="E2" s="35">
        <v>7128.14</v>
      </c>
      <c r="F2" s="35">
        <v>1784.56</v>
      </c>
      <c r="G2" s="35">
        <v>0</v>
      </c>
      <c r="H2" s="35">
        <v>0</v>
      </c>
      <c r="I2" s="35">
        <v>0</v>
      </c>
      <c r="J2" s="35">
        <v>-190.55</v>
      </c>
      <c r="K2" s="35">
        <v>18413.07</v>
      </c>
      <c r="L2" s="35">
        <v>0</v>
      </c>
      <c r="M2" s="35">
        <v>0</v>
      </c>
      <c r="N2" s="35">
        <v>0</v>
      </c>
      <c r="O2" s="35">
        <v>0</v>
      </c>
      <c r="P2" s="35">
        <v>1153179.98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78153.18</v>
      </c>
      <c r="Y2" s="35">
        <v>78153.18</v>
      </c>
      <c r="AA2" s="35">
        <v>27666.95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116784.14</v>
      </c>
      <c r="AI2" s="35">
        <v>58026.36</v>
      </c>
      <c r="AJ2" s="35">
        <v>5089.59</v>
      </c>
      <c r="AK2" s="24">
        <v>22062</v>
      </c>
      <c r="AL2" s="24">
        <v>239913</v>
      </c>
      <c r="AM2" s="24">
        <v>40715.69391255396</v>
      </c>
      <c r="AN2" s="35">
        <v>0</v>
      </c>
      <c r="AO2" s="35">
        <v>0</v>
      </c>
      <c r="AP2" s="35">
        <v>0</v>
      </c>
      <c r="AQ2" s="35">
        <v>39347.88</v>
      </c>
      <c r="AR2" s="35">
        <v>37.78</v>
      </c>
      <c r="AS2" s="35">
        <v>0</v>
      </c>
      <c r="AT2" s="35">
        <v>0</v>
      </c>
      <c r="AU2" s="35">
        <v>0</v>
      </c>
      <c r="AV2" s="35">
        <v>0</v>
      </c>
      <c r="AW2" s="35">
        <v>0</v>
      </c>
      <c r="AX2" s="35">
        <v>0</v>
      </c>
      <c r="AY2" s="35">
        <v>1118008.17</v>
      </c>
      <c r="BA2" s="35">
        <v>9318.02</v>
      </c>
      <c r="BB2" s="35">
        <v>0</v>
      </c>
      <c r="BC2" s="35">
        <v>0</v>
      </c>
      <c r="BD2" s="35">
        <v>0</v>
      </c>
      <c r="BE2" s="35">
        <v>-131.74</v>
      </c>
      <c r="BF2" s="35">
        <v>0</v>
      </c>
      <c r="BG2" s="35">
        <v>13263.15</v>
      </c>
      <c r="BH2" s="35">
        <v>0</v>
      </c>
      <c r="BI2" s="35">
        <v>0</v>
      </c>
      <c r="BJ2" s="35">
        <v>17742.68</v>
      </c>
      <c r="BK2" s="35">
        <v>2173.84</v>
      </c>
      <c r="BL2" s="35">
        <v>365456.03</v>
      </c>
      <c r="BM2" s="35">
        <v>96.21</v>
      </c>
      <c r="BN2" s="35">
        <v>177653.31</v>
      </c>
      <c r="BO2" s="35">
        <v>0</v>
      </c>
      <c r="BP2" s="24">
        <v>0</v>
      </c>
      <c r="BQ2" s="24">
        <v>0</v>
      </c>
      <c r="BR2" s="24">
        <v>0</v>
      </c>
      <c r="BS2" s="24">
        <v>0</v>
      </c>
    </row>
  </sheetData>
  <sheetProtection/>
  <printOptions/>
  <pageMargins left="0.25" right="0.25" top="1" bottom="1" header="0.5" footer="0.5"/>
  <pageSetup horizontalDpi="1200" verticalDpi="1200" orientation="portrait" scale="55" r:id="rId1"/>
  <headerFooter alignWithMargins="0">
    <oddHeader>&amp;RAttachment 1 to IR SD-PUC-01-03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2"/>
  <sheetViews>
    <sheetView view="pageLayout" workbookViewId="0" topLeftCell="A1">
      <selection activeCell="A1" sqref="A1:K1"/>
    </sheetView>
  </sheetViews>
  <sheetFormatPr defaultColWidth="9.140625" defaultRowHeight="12.75"/>
  <cols>
    <col min="1" max="1" width="21.57421875" style="0" bestFit="1" customWidth="1"/>
    <col min="2" max="2" width="16.28125" style="0" bestFit="1" customWidth="1"/>
  </cols>
  <sheetData>
    <row r="1" spans="1:71" ht="12.75">
      <c r="A1" s="24" t="s">
        <v>54</v>
      </c>
      <c r="B1" s="24" t="s">
        <v>55</v>
      </c>
      <c r="C1" s="24" t="s">
        <v>56</v>
      </c>
      <c r="D1" s="24" t="s">
        <v>57</v>
      </c>
      <c r="E1" s="24" t="s">
        <v>58</v>
      </c>
      <c r="F1" s="24" t="s">
        <v>59</v>
      </c>
      <c r="G1" s="24" t="s">
        <v>60</v>
      </c>
      <c r="H1" s="24" t="s">
        <v>61</v>
      </c>
      <c r="I1" s="24" t="s">
        <v>62</v>
      </c>
      <c r="J1" s="24" t="s">
        <v>63</v>
      </c>
      <c r="K1" s="24" t="s">
        <v>64</v>
      </c>
      <c r="L1" s="24" t="s">
        <v>65</v>
      </c>
      <c r="M1" s="24" t="s">
        <v>66</v>
      </c>
      <c r="N1" s="24" t="s">
        <v>67</v>
      </c>
      <c r="O1" s="24" t="s">
        <v>68</v>
      </c>
      <c r="P1" s="24" t="s">
        <v>69</v>
      </c>
      <c r="Q1" s="24" t="s">
        <v>70</v>
      </c>
      <c r="R1" s="24" t="s">
        <v>71</v>
      </c>
      <c r="S1" s="24" t="s">
        <v>72</v>
      </c>
      <c r="T1" s="24" t="s">
        <v>73</v>
      </c>
      <c r="U1" s="24" t="s">
        <v>74</v>
      </c>
      <c r="V1" s="24" t="s">
        <v>75</v>
      </c>
      <c r="W1" s="24" t="s">
        <v>76</v>
      </c>
      <c r="X1" s="24" t="s">
        <v>77</v>
      </c>
      <c r="Y1" s="24" t="s">
        <v>78</v>
      </c>
      <c r="Z1" s="24" t="s">
        <v>79</v>
      </c>
      <c r="AA1" s="24" t="s">
        <v>80</v>
      </c>
      <c r="AB1" s="24" t="s">
        <v>81</v>
      </c>
      <c r="AC1" s="24" t="s">
        <v>82</v>
      </c>
      <c r="AD1" s="24" t="s">
        <v>83</v>
      </c>
      <c r="AE1" s="24" t="s">
        <v>84</v>
      </c>
      <c r="AF1" s="24" t="s">
        <v>85</v>
      </c>
      <c r="AG1" s="24" t="s">
        <v>86</v>
      </c>
      <c r="AH1" s="24" t="s">
        <v>87</v>
      </c>
      <c r="AI1" s="24" t="s">
        <v>88</v>
      </c>
      <c r="AJ1" s="24" t="s">
        <v>89</v>
      </c>
      <c r="AK1" s="24" t="s">
        <v>90</v>
      </c>
      <c r="AL1" s="24" t="s">
        <v>91</v>
      </c>
      <c r="AM1" s="24" t="s">
        <v>92</v>
      </c>
      <c r="AN1" s="24" t="s">
        <v>93</v>
      </c>
      <c r="AO1" s="24" t="s">
        <v>94</v>
      </c>
      <c r="AP1" s="24" t="s">
        <v>95</v>
      </c>
      <c r="AQ1" s="24" t="s">
        <v>96</v>
      </c>
      <c r="AR1" s="24" t="s">
        <v>97</v>
      </c>
      <c r="AS1" s="24" t="s">
        <v>98</v>
      </c>
      <c r="AT1" s="24" t="s">
        <v>99</v>
      </c>
      <c r="AU1" s="24" t="s">
        <v>100</v>
      </c>
      <c r="AV1" s="24" t="s">
        <v>101</v>
      </c>
      <c r="AW1" s="24" t="s">
        <v>102</v>
      </c>
      <c r="AX1" s="24" t="s">
        <v>103</v>
      </c>
      <c r="AY1" s="24" t="s">
        <v>104</v>
      </c>
      <c r="AZ1" s="24" t="s">
        <v>105</v>
      </c>
      <c r="BA1" s="24" t="s">
        <v>106</v>
      </c>
      <c r="BB1" s="24" t="s">
        <v>107</v>
      </c>
      <c r="BC1" s="24" t="s">
        <v>108</v>
      </c>
      <c r="BD1" s="24" t="s">
        <v>109</v>
      </c>
      <c r="BE1" s="24" t="s">
        <v>110</v>
      </c>
      <c r="BF1" s="24" t="s">
        <v>111</v>
      </c>
      <c r="BG1" s="24" t="s">
        <v>112</v>
      </c>
      <c r="BH1" s="24" t="s">
        <v>113</v>
      </c>
      <c r="BI1" s="24" t="s">
        <v>114</v>
      </c>
      <c r="BJ1" s="24" t="s">
        <v>115</v>
      </c>
      <c r="BK1" s="24" t="s">
        <v>116</v>
      </c>
      <c r="BL1" s="24" t="s">
        <v>117</v>
      </c>
      <c r="BM1" s="24" t="s">
        <v>118</v>
      </c>
      <c r="BN1" s="24" t="s">
        <v>119</v>
      </c>
      <c r="BO1" s="24" t="s">
        <v>120</v>
      </c>
      <c r="BP1" s="24" t="s">
        <v>121</v>
      </c>
      <c r="BQ1" s="24" t="s">
        <v>122</v>
      </c>
      <c r="BR1" s="24" t="s">
        <v>123</v>
      </c>
      <c r="BS1" s="24" t="s">
        <v>124</v>
      </c>
    </row>
    <row r="2" spans="1:71" ht="12.75">
      <c r="A2" s="35">
        <v>30669.45</v>
      </c>
      <c r="B2" s="35">
        <v>2740.49</v>
      </c>
      <c r="C2" s="35">
        <v>1156.92</v>
      </c>
      <c r="D2" s="35">
        <v>26277.91</v>
      </c>
      <c r="E2" s="35">
        <v>6736.46</v>
      </c>
      <c r="F2" s="35">
        <v>1570.76</v>
      </c>
      <c r="G2" s="35">
        <v>0</v>
      </c>
      <c r="H2" s="35">
        <v>0</v>
      </c>
      <c r="I2" s="35">
        <v>0</v>
      </c>
      <c r="J2" s="35">
        <v>-6.48</v>
      </c>
      <c r="K2" s="35">
        <v>27202.65</v>
      </c>
      <c r="L2" s="35">
        <v>0</v>
      </c>
      <c r="M2" s="35">
        <v>0</v>
      </c>
      <c r="N2" s="35">
        <v>0</v>
      </c>
      <c r="O2" s="35">
        <v>0</v>
      </c>
      <c r="P2" s="35">
        <v>996557.58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57507.27</v>
      </c>
      <c r="Y2" s="35">
        <v>57507.27</v>
      </c>
      <c r="AA2" s="35">
        <v>23114.45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112992.58</v>
      </c>
      <c r="AI2" s="35">
        <v>25468.01</v>
      </c>
      <c r="AJ2" s="35">
        <v>4938.36</v>
      </c>
      <c r="AK2" s="24">
        <v>18380</v>
      </c>
      <c r="AL2" s="24">
        <v>170713</v>
      </c>
      <c r="AM2" s="24">
        <v>35766.54531365579</v>
      </c>
      <c r="AN2" s="35">
        <v>0</v>
      </c>
      <c r="AO2" s="35">
        <v>0</v>
      </c>
      <c r="AP2" s="35">
        <v>0</v>
      </c>
      <c r="AQ2" s="35">
        <v>35500.06</v>
      </c>
      <c r="AR2" s="35">
        <v>20.95</v>
      </c>
      <c r="AS2" s="35">
        <v>0</v>
      </c>
      <c r="AT2" s="35">
        <v>0</v>
      </c>
      <c r="AU2" s="35">
        <v>0</v>
      </c>
      <c r="AV2" s="35">
        <v>0</v>
      </c>
      <c r="AW2" s="35">
        <v>0</v>
      </c>
      <c r="AX2" s="35">
        <v>0</v>
      </c>
      <c r="AY2" s="35">
        <v>934043.45</v>
      </c>
      <c r="BA2" s="35">
        <v>6471.18</v>
      </c>
      <c r="BB2" s="35">
        <v>0</v>
      </c>
      <c r="BC2" s="35">
        <v>0</v>
      </c>
      <c r="BD2" s="35">
        <v>0</v>
      </c>
      <c r="BE2" s="35">
        <v>-3.73</v>
      </c>
      <c r="BF2" s="35">
        <v>0</v>
      </c>
      <c r="BG2" s="35">
        <v>13263.15</v>
      </c>
      <c r="BH2" s="35">
        <v>0</v>
      </c>
      <c r="BI2" s="35">
        <v>0</v>
      </c>
      <c r="BJ2" s="35">
        <v>17742.61</v>
      </c>
      <c r="BK2" s="35">
        <v>1857.07</v>
      </c>
      <c r="BL2" s="35">
        <v>328906.45</v>
      </c>
      <c r="BM2" s="35">
        <v>281.53</v>
      </c>
      <c r="BN2" s="35">
        <v>145731.86</v>
      </c>
      <c r="BO2" s="35">
        <v>0</v>
      </c>
      <c r="BP2" s="24">
        <v>0</v>
      </c>
      <c r="BQ2" s="24">
        <v>0</v>
      </c>
      <c r="BR2" s="24">
        <v>0</v>
      </c>
      <c r="BS2" s="24">
        <v>0</v>
      </c>
    </row>
  </sheetData>
  <sheetProtection/>
  <printOptions/>
  <pageMargins left="0.25" right="0.25" top="1" bottom="1" header="0.5" footer="0.5"/>
  <pageSetup horizontalDpi="1200" verticalDpi="1200" orientation="portrait" scale="55" r:id="rId1"/>
  <headerFooter alignWithMargins="0">
    <oddHeader>&amp;RAttachment 1 to IR SD-PUC-01-03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S2"/>
  <sheetViews>
    <sheetView view="pageLayout" workbookViewId="0" topLeftCell="A1">
      <selection activeCell="A1" sqref="A1:K1"/>
    </sheetView>
  </sheetViews>
  <sheetFormatPr defaultColWidth="9.140625" defaultRowHeight="12.75"/>
  <sheetData>
    <row r="1" spans="1:71" ht="12.75">
      <c r="A1" s="24" t="s">
        <v>54</v>
      </c>
      <c r="B1" s="24" t="s">
        <v>55</v>
      </c>
      <c r="C1" s="24" t="s">
        <v>56</v>
      </c>
      <c r="D1" s="24" t="s">
        <v>57</v>
      </c>
      <c r="E1" s="24" t="s">
        <v>58</v>
      </c>
      <c r="F1" s="24" t="s">
        <v>59</v>
      </c>
      <c r="G1" s="24" t="s">
        <v>60</v>
      </c>
      <c r="H1" s="24" t="s">
        <v>61</v>
      </c>
      <c r="I1" s="24" t="s">
        <v>62</v>
      </c>
      <c r="J1" s="24" t="s">
        <v>63</v>
      </c>
      <c r="K1" s="24" t="s">
        <v>64</v>
      </c>
      <c r="L1" s="24" t="s">
        <v>65</v>
      </c>
      <c r="M1" s="24" t="s">
        <v>66</v>
      </c>
      <c r="N1" s="24" t="s">
        <v>67</v>
      </c>
      <c r="O1" s="24" t="s">
        <v>68</v>
      </c>
      <c r="P1" s="24" t="s">
        <v>69</v>
      </c>
      <c r="Q1" s="24" t="s">
        <v>70</v>
      </c>
      <c r="R1" s="24" t="s">
        <v>71</v>
      </c>
      <c r="S1" s="24" t="s">
        <v>72</v>
      </c>
      <c r="T1" s="24" t="s">
        <v>73</v>
      </c>
      <c r="U1" s="24" t="s">
        <v>74</v>
      </c>
      <c r="V1" s="24" t="s">
        <v>75</v>
      </c>
      <c r="W1" s="24" t="s">
        <v>76</v>
      </c>
      <c r="X1" s="24" t="s">
        <v>77</v>
      </c>
      <c r="Y1" s="24" t="s">
        <v>78</v>
      </c>
      <c r="Z1" s="24" t="s">
        <v>79</v>
      </c>
      <c r="AA1" s="24" t="s">
        <v>80</v>
      </c>
      <c r="AB1" s="24" t="s">
        <v>81</v>
      </c>
      <c r="AC1" s="24" t="s">
        <v>82</v>
      </c>
      <c r="AD1" s="24" t="s">
        <v>83</v>
      </c>
      <c r="AE1" s="24" t="s">
        <v>84</v>
      </c>
      <c r="AF1" s="24" t="s">
        <v>85</v>
      </c>
      <c r="AG1" s="24" t="s">
        <v>86</v>
      </c>
      <c r="AH1" s="24" t="s">
        <v>87</v>
      </c>
      <c r="AI1" s="24" t="s">
        <v>88</v>
      </c>
      <c r="AJ1" s="24" t="s">
        <v>89</v>
      </c>
      <c r="AK1" s="24" t="s">
        <v>90</v>
      </c>
      <c r="AL1" s="24" t="s">
        <v>91</v>
      </c>
      <c r="AM1" s="24" t="s">
        <v>92</v>
      </c>
      <c r="AN1" s="24" t="s">
        <v>93</v>
      </c>
      <c r="AO1" s="24" t="s">
        <v>94</v>
      </c>
      <c r="AP1" s="24" t="s">
        <v>95</v>
      </c>
      <c r="AQ1" s="24" t="s">
        <v>96</v>
      </c>
      <c r="AR1" s="24" t="s">
        <v>97</v>
      </c>
      <c r="AS1" s="24" t="s">
        <v>98</v>
      </c>
      <c r="AT1" s="24" t="s">
        <v>99</v>
      </c>
      <c r="AU1" s="24" t="s">
        <v>100</v>
      </c>
      <c r="AV1" s="24" t="s">
        <v>101</v>
      </c>
      <c r="AW1" s="24" t="s">
        <v>102</v>
      </c>
      <c r="AX1" s="24" t="s">
        <v>103</v>
      </c>
      <c r="AY1" s="24" t="s">
        <v>104</v>
      </c>
      <c r="AZ1" s="24" t="s">
        <v>105</v>
      </c>
      <c r="BA1" s="24" t="s">
        <v>106</v>
      </c>
      <c r="BB1" s="24" t="s">
        <v>107</v>
      </c>
      <c r="BC1" s="24" t="s">
        <v>108</v>
      </c>
      <c r="BD1" s="24" t="s">
        <v>109</v>
      </c>
      <c r="BE1" s="24" t="s">
        <v>110</v>
      </c>
      <c r="BF1" s="24" t="s">
        <v>111</v>
      </c>
      <c r="BG1" s="24" t="s">
        <v>112</v>
      </c>
      <c r="BH1" s="24" t="s">
        <v>113</v>
      </c>
      <c r="BI1" s="24" t="s">
        <v>114</v>
      </c>
      <c r="BJ1" s="24" t="s">
        <v>115</v>
      </c>
      <c r="BK1" s="24" t="s">
        <v>116</v>
      </c>
      <c r="BL1" s="24" t="s">
        <v>117</v>
      </c>
      <c r="BM1" s="24" t="s">
        <v>118</v>
      </c>
      <c r="BN1" s="24" t="s">
        <v>119</v>
      </c>
      <c r="BO1" s="24" t="s">
        <v>120</v>
      </c>
      <c r="BP1" s="24" t="s">
        <v>121</v>
      </c>
      <c r="BQ1" s="24" t="s">
        <v>122</v>
      </c>
      <c r="BR1" s="24" t="s">
        <v>123</v>
      </c>
      <c r="BS1" s="24" t="s">
        <v>124</v>
      </c>
    </row>
    <row r="2" spans="1:71" ht="12.75">
      <c r="A2" s="35">
        <v>38128.55</v>
      </c>
      <c r="B2" s="35">
        <v>2868.65</v>
      </c>
      <c r="C2" s="35">
        <v>1029.44</v>
      </c>
      <c r="D2" s="35">
        <v>32668.93</v>
      </c>
      <c r="E2" s="35">
        <v>7010.92</v>
      </c>
      <c r="F2" s="35">
        <v>1236.96</v>
      </c>
      <c r="G2" s="35">
        <v>0</v>
      </c>
      <c r="H2" s="35">
        <v>0</v>
      </c>
      <c r="I2" s="35">
        <v>0</v>
      </c>
      <c r="J2" s="35">
        <v>0</v>
      </c>
      <c r="K2" s="35">
        <v>5328.19</v>
      </c>
      <c r="L2" s="35">
        <v>0</v>
      </c>
      <c r="M2" s="35">
        <v>0</v>
      </c>
      <c r="N2" s="35">
        <v>0</v>
      </c>
      <c r="O2" s="35">
        <v>0</v>
      </c>
      <c r="P2" s="35">
        <v>1166691.34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43373.84</v>
      </c>
      <c r="Y2" s="35">
        <v>43373.84</v>
      </c>
      <c r="AA2" s="35">
        <v>20066.32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183835.5</v>
      </c>
      <c r="AI2" s="35">
        <v>24768.71</v>
      </c>
      <c r="AJ2" s="35">
        <v>5126.12</v>
      </c>
      <c r="AK2" s="24">
        <v>25646</v>
      </c>
      <c r="AL2" s="24">
        <v>137317</v>
      </c>
      <c r="AM2" s="24">
        <v>41000.8098793869</v>
      </c>
      <c r="AN2" s="35">
        <v>0</v>
      </c>
      <c r="AO2" s="35">
        <v>0</v>
      </c>
      <c r="AP2" s="35">
        <v>0</v>
      </c>
      <c r="AQ2" s="35">
        <v>34781.71</v>
      </c>
      <c r="AR2" s="35">
        <v>34.07</v>
      </c>
      <c r="AS2" s="35">
        <v>0</v>
      </c>
      <c r="AT2" s="35">
        <v>0</v>
      </c>
      <c r="AU2" s="35">
        <v>0</v>
      </c>
      <c r="AV2" s="35">
        <v>0</v>
      </c>
      <c r="AW2" s="35">
        <v>40.64</v>
      </c>
      <c r="AX2" s="35">
        <v>0</v>
      </c>
      <c r="AY2" s="35">
        <v>810870.05</v>
      </c>
      <c r="BA2" s="35">
        <v>7403.07</v>
      </c>
      <c r="BB2" s="35">
        <v>0</v>
      </c>
      <c r="BC2" s="35">
        <v>0</v>
      </c>
      <c r="BD2" s="35">
        <v>0</v>
      </c>
      <c r="BE2" s="35">
        <v>0</v>
      </c>
      <c r="BF2" s="35">
        <v>0</v>
      </c>
      <c r="BG2" s="35">
        <v>13263.15</v>
      </c>
      <c r="BH2" s="35">
        <v>0</v>
      </c>
      <c r="BI2" s="35">
        <v>0</v>
      </c>
      <c r="BJ2" s="35">
        <v>17742.61</v>
      </c>
      <c r="BK2" s="35">
        <v>109.12</v>
      </c>
      <c r="BL2" s="35">
        <v>343434.59</v>
      </c>
      <c r="BM2" s="35">
        <v>11.29</v>
      </c>
      <c r="BN2" s="35">
        <v>139024.96</v>
      </c>
      <c r="BO2" s="35">
        <v>0</v>
      </c>
      <c r="BP2" s="24">
        <v>0</v>
      </c>
      <c r="BQ2" s="24">
        <v>0</v>
      </c>
      <c r="BR2" s="24">
        <v>0</v>
      </c>
      <c r="BS2" s="24">
        <v>0</v>
      </c>
    </row>
  </sheetData>
  <sheetProtection/>
  <printOptions/>
  <pageMargins left="0.25" right="0.25" top="1" bottom="1" header="0.5" footer="0.5"/>
  <pageSetup horizontalDpi="1200" verticalDpi="1200" orientation="portrait" scale="55" r:id="rId1"/>
  <headerFooter alignWithMargins="0">
    <oddHeader>&amp;RAttachment 1 to IR SD-PUC-01-03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S2"/>
  <sheetViews>
    <sheetView view="pageLayout" workbookViewId="0" topLeftCell="BN1">
      <selection activeCell="A1" sqref="A1:K1"/>
    </sheetView>
  </sheetViews>
  <sheetFormatPr defaultColWidth="9.140625" defaultRowHeight="12.75"/>
  <cols>
    <col min="1" max="1" width="21.57421875" style="0" bestFit="1" customWidth="1"/>
    <col min="2" max="2" width="16.28125" style="0" bestFit="1" customWidth="1"/>
    <col min="3" max="4" width="21.57421875" style="0" bestFit="1" customWidth="1"/>
    <col min="5" max="5" width="16.28125" style="0" bestFit="1" customWidth="1"/>
    <col min="6" max="6" width="21.57421875" style="0" bestFit="1" customWidth="1"/>
    <col min="7" max="9" width="20.57421875" style="0" bestFit="1" customWidth="1"/>
    <col min="10" max="10" width="16.8515625" style="0" bestFit="1" customWidth="1"/>
    <col min="11" max="11" width="25.28125" style="0" bestFit="1" customWidth="1"/>
    <col min="12" max="17" width="24.140625" style="0" bestFit="1" customWidth="1"/>
    <col min="18" max="22" width="19.421875" style="0" bestFit="1" customWidth="1"/>
    <col min="23" max="23" width="23.7109375" style="0" bestFit="1" customWidth="1"/>
    <col min="24" max="24" width="20.421875" style="0" bestFit="1" customWidth="1"/>
    <col min="25" max="25" width="27.140625" style="0" bestFit="1" customWidth="1"/>
    <col min="26" max="26" width="28.140625" style="0" bestFit="1" customWidth="1"/>
    <col min="27" max="27" width="33.28125" style="0" bestFit="1" customWidth="1"/>
    <col min="28" max="29" width="23.00390625" style="0" bestFit="1" customWidth="1"/>
    <col min="30" max="30" width="14.7109375" style="0" bestFit="1" customWidth="1"/>
    <col min="31" max="31" width="23.00390625" style="0" bestFit="1" customWidth="1"/>
    <col min="32" max="32" width="26.00390625" style="0" bestFit="1" customWidth="1"/>
    <col min="33" max="33" width="23.00390625" style="0" bestFit="1" customWidth="1"/>
    <col min="34" max="36" width="16.00390625" style="0" bestFit="1" customWidth="1"/>
    <col min="37" max="39" width="16.140625" style="0" bestFit="1" customWidth="1"/>
    <col min="40" max="40" width="17.421875" style="0" bestFit="1" customWidth="1"/>
    <col min="41" max="42" width="22.57421875" style="0" bestFit="1" customWidth="1"/>
    <col min="43" max="43" width="13.28125" style="0" bestFit="1" customWidth="1"/>
    <col min="44" max="44" width="14.421875" style="0" bestFit="1" customWidth="1"/>
    <col min="45" max="46" width="22.57421875" style="0" bestFit="1" customWidth="1"/>
    <col min="47" max="47" width="23.57421875" style="0" bestFit="1" customWidth="1"/>
    <col min="48" max="48" width="30.28125" style="0" bestFit="1" customWidth="1"/>
    <col min="49" max="49" width="27.7109375" style="0" bestFit="1" customWidth="1"/>
    <col min="50" max="50" width="26.28125" style="0" bestFit="1" customWidth="1"/>
    <col min="51" max="51" width="35.140625" style="0" bestFit="1" customWidth="1"/>
    <col min="52" max="52" width="29.421875" style="0" bestFit="1" customWidth="1"/>
    <col min="53" max="53" width="24.140625" style="0" bestFit="1" customWidth="1"/>
    <col min="54" max="54" width="14.57421875" style="0" bestFit="1" customWidth="1"/>
    <col min="55" max="56" width="23.00390625" style="0" bestFit="1" customWidth="1"/>
    <col min="57" max="57" width="28.140625" style="0" bestFit="1" customWidth="1"/>
    <col min="58" max="58" width="23.00390625" style="0" bestFit="1" customWidth="1"/>
    <col min="59" max="59" width="24.140625" style="0" bestFit="1" customWidth="1"/>
    <col min="60" max="60" width="23.00390625" style="0" bestFit="1" customWidth="1"/>
    <col min="61" max="62" width="24.140625" style="0" bestFit="1" customWidth="1"/>
    <col min="63" max="63" width="30.8515625" style="0" bestFit="1" customWidth="1"/>
    <col min="64" max="64" width="29.140625" style="0" bestFit="1" customWidth="1"/>
    <col min="65" max="65" width="28.00390625" style="0" bestFit="1" customWidth="1"/>
    <col min="66" max="66" width="24.8515625" style="0" bestFit="1" customWidth="1"/>
    <col min="67" max="68" width="23.00390625" style="0" bestFit="1" customWidth="1"/>
    <col min="69" max="69" width="26.00390625" style="0" bestFit="1" customWidth="1"/>
    <col min="70" max="70" width="24.140625" style="0" bestFit="1" customWidth="1"/>
    <col min="71" max="71" width="28.140625" style="0" bestFit="1" customWidth="1"/>
  </cols>
  <sheetData>
    <row r="1" spans="1:71" ht="12.75">
      <c r="A1" s="24" t="s">
        <v>54</v>
      </c>
      <c r="B1" s="24" t="s">
        <v>55</v>
      </c>
      <c r="C1" s="24" t="s">
        <v>56</v>
      </c>
      <c r="D1" s="24" t="s">
        <v>57</v>
      </c>
      <c r="E1" s="24" t="s">
        <v>58</v>
      </c>
      <c r="F1" s="24" t="s">
        <v>59</v>
      </c>
      <c r="G1" s="24" t="s">
        <v>60</v>
      </c>
      <c r="H1" s="24" t="s">
        <v>61</v>
      </c>
      <c r="I1" s="24" t="s">
        <v>62</v>
      </c>
      <c r="J1" s="24" t="s">
        <v>63</v>
      </c>
      <c r="K1" s="24" t="s">
        <v>64</v>
      </c>
      <c r="L1" s="24" t="s">
        <v>65</v>
      </c>
      <c r="M1" s="24" t="s">
        <v>66</v>
      </c>
      <c r="N1" s="24" t="s">
        <v>67</v>
      </c>
      <c r="O1" s="24" t="s">
        <v>68</v>
      </c>
      <c r="P1" s="24" t="s">
        <v>69</v>
      </c>
      <c r="Q1" s="24" t="s">
        <v>70</v>
      </c>
      <c r="R1" s="24" t="s">
        <v>71</v>
      </c>
      <c r="S1" s="24" t="s">
        <v>72</v>
      </c>
      <c r="T1" s="24" t="s">
        <v>73</v>
      </c>
      <c r="U1" s="24" t="s">
        <v>74</v>
      </c>
      <c r="V1" s="24" t="s">
        <v>75</v>
      </c>
      <c r="W1" s="24" t="s">
        <v>76</v>
      </c>
      <c r="X1" s="24" t="s">
        <v>77</v>
      </c>
      <c r="Y1" s="24" t="s">
        <v>78</v>
      </c>
      <c r="Z1" s="24" t="s">
        <v>79</v>
      </c>
      <c r="AA1" s="24" t="s">
        <v>80</v>
      </c>
      <c r="AB1" s="24" t="s">
        <v>81</v>
      </c>
      <c r="AC1" s="24" t="s">
        <v>82</v>
      </c>
      <c r="AD1" s="24" t="s">
        <v>83</v>
      </c>
      <c r="AE1" s="24" t="s">
        <v>84</v>
      </c>
      <c r="AF1" s="24" t="s">
        <v>85</v>
      </c>
      <c r="AG1" s="24" t="s">
        <v>86</v>
      </c>
      <c r="AH1" s="24" t="s">
        <v>87</v>
      </c>
      <c r="AI1" s="24" t="s">
        <v>88</v>
      </c>
      <c r="AJ1" s="24" t="s">
        <v>89</v>
      </c>
      <c r="AK1" s="24" t="s">
        <v>90</v>
      </c>
      <c r="AL1" s="24" t="s">
        <v>91</v>
      </c>
      <c r="AM1" s="24" t="s">
        <v>92</v>
      </c>
      <c r="AN1" s="24" t="s">
        <v>93</v>
      </c>
      <c r="AO1" s="24" t="s">
        <v>94</v>
      </c>
      <c r="AP1" s="24" t="s">
        <v>95</v>
      </c>
      <c r="AQ1" s="24" t="s">
        <v>96</v>
      </c>
      <c r="AR1" s="24" t="s">
        <v>97</v>
      </c>
      <c r="AS1" s="24" t="s">
        <v>98</v>
      </c>
      <c r="AT1" s="24" t="s">
        <v>99</v>
      </c>
      <c r="AU1" s="24" t="s">
        <v>100</v>
      </c>
      <c r="AV1" s="24" t="s">
        <v>101</v>
      </c>
      <c r="AW1" s="24" t="s">
        <v>102</v>
      </c>
      <c r="AX1" s="24" t="s">
        <v>103</v>
      </c>
      <c r="AY1" s="24" t="s">
        <v>104</v>
      </c>
      <c r="AZ1" s="24" t="s">
        <v>105</v>
      </c>
      <c r="BA1" s="24" t="s">
        <v>106</v>
      </c>
      <c r="BB1" s="24" t="s">
        <v>107</v>
      </c>
      <c r="BC1" s="24" t="s">
        <v>108</v>
      </c>
      <c r="BD1" s="24" t="s">
        <v>109</v>
      </c>
      <c r="BE1" s="24" t="s">
        <v>110</v>
      </c>
      <c r="BF1" s="24" t="s">
        <v>111</v>
      </c>
      <c r="BG1" s="24" t="s">
        <v>112</v>
      </c>
      <c r="BH1" s="24" t="s">
        <v>113</v>
      </c>
      <c r="BI1" s="24" t="s">
        <v>114</v>
      </c>
      <c r="BJ1" s="24" t="s">
        <v>115</v>
      </c>
      <c r="BK1" s="24" t="s">
        <v>116</v>
      </c>
      <c r="BL1" s="24" t="s">
        <v>117</v>
      </c>
      <c r="BM1" s="24" t="s">
        <v>118</v>
      </c>
      <c r="BN1" s="24" t="s">
        <v>119</v>
      </c>
      <c r="BO1" s="24" t="s">
        <v>120</v>
      </c>
      <c r="BP1" s="24" t="s">
        <v>121</v>
      </c>
      <c r="BQ1" s="24" t="s">
        <v>122</v>
      </c>
      <c r="BR1" s="24" t="s">
        <v>123</v>
      </c>
      <c r="BS1" s="24" t="s">
        <v>124</v>
      </c>
    </row>
    <row r="2" spans="1:71" ht="12.75">
      <c r="A2" s="35">
        <v>35497.61</v>
      </c>
      <c r="B2" s="35">
        <v>2934.11</v>
      </c>
      <c r="C2" s="35">
        <v>698.62</v>
      </c>
      <c r="D2" s="35">
        <v>30414.71</v>
      </c>
      <c r="E2" s="35">
        <v>7206.75</v>
      </c>
      <c r="F2" s="35">
        <v>1293.07</v>
      </c>
      <c r="G2" s="35">
        <v>0</v>
      </c>
      <c r="H2" s="35">
        <v>0</v>
      </c>
      <c r="I2" s="35">
        <v>0</v>
      </c>
      <c r="J2" s="35">
        <v>-0.69</v>
      </c>
      <c r="K2" s="35">
        <v>15589.4</v>
      </c>
      <c r="L2" s="35">
        <v>0</v>
      </c>
      <c r="M2" s="35">
        <v>0</v>
      </c>
      <c r="N2" s="35">
        <v>0</v>
      </c>
      <c r="O2" s="35">
        <v>0</v>
      </c>
      <c r="P2" s="35">
        <v>1261249.09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40942.01</v>
      </c>
      <c r="Y2" s="35">
        <v>40942.01</v>
      </c>
      <c r="AA2" s="35">
        <v>20018.25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175687.27</v>
      </c>
      <c r="AI2" s="35">
        <v>9212.87</v>
      </c>
      <c r="AJ2" s="35">
        <v>4934.13</v>
      </c>
      <c r="AK2" s="24">
        <v>24409</v>
      </c>
      <c r="AL2" s="24">
        <v>124675</v>
      </c>
      <c r="AM2" s="24">
        <v>48250.935471470046</v>
      </c>
      <c r="AN2" s="35">
        <v>0</v>
      </c>
      <c r="AO2" s="35">
        <v>0</v>
      </c>
      <c r="AP2" s="35">
        <v>0</v>
      </c>
      <c r="AQ2" s="35">
        <v>54214.6</v>
      </c>
      <c r="AR2" s="35">
        <v>60.61</v>
      </c>
      <c r="AS2" s="35">
        <v>0</v>
      </c>
      <c r="AT2" s="35">
        <v>0</v>
      </c>
      <c r="AU2" s="35">
        <v>0</v>
      </c>
      <c r="AV2" s="35">
        <v>0</v>
      </c>
      <c r="AW2" s="35">
        <v>0</v>
      </c>
      <c r="AX2" s="35">
        <v>0</v>
      </c>
      <c r="AY2" s="35">
        <v>808931.04</v>
      </c>
      <c r="BA2" s="35">
        <v>9483.33</v>
      </c>
      <c r="BB2" s="35">
        <v>0</v>
      </c>
      <c r="BC2" s="35">
        <v>0</v>
      </c>
      <c r="BD2" s="35">
        <v>0</v>
      </c>
      <c r="BE2" s="35">
        <v>-0.5</v>
      </c>
      <c r="BF2" s="35">
        <v>0</v>
      </c>
      <c r="BG2" s="35">
        <v>13217.21</v>
      </c>
      <c r="BH2" s="35">
        <v>0</v>
      </c>
      <c r="BI2" s="35">
        <v>0</v>
      </c>
      <c r="BJ2" s="35">
        <v>19444.59</v>
      </c>
      <c r="BK2" s="35">
        <v>2022.03</v>
      </c>
      <c r="BL2" s="35">
        <v>360524.97</v>
      </c>
      <c r="BM2" s="35">
        <v>22.45</v>
      </c>
      <c r="BN2" s="35">
        <v>133562.92</v>
      </c>
      <c r="BO2" s="35">
        <v>0</v>
      </c>
      <c r="BP2" s="24">
        <v>0</v>
      </c>
      <c r="BQ2" s="24">
        <v>0</v>
      </c>
      <c r="BR2" s="24">
        <v>0</v>
      </c>
      <c r="BS2" s="24">
        <v>0</v>
      </c>
    </row>
  </sheetData>
  <sheetProtection/>
  <printOptions/>
  <pageMargins left="0.25" right="0.25" top="1" bottom="1" header="0.5" footer="0.5"/>
  <pageSetup horizontalDpi="1200" verticalDpi="1200" orientation="portrait" scale="55" r:id="rId1"/>
  <headerFooter alignWithMargins="0">
    <oddHeader>&amp;RAttachment 1 to IR SD-PUC-01-03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S2"/>
  <sheetViews>
    <sheetView view="pageLayout" workbookViewId="0" topLeftCell="BD1">
      <selection activeCell="A1" sqref="A1:K1"/>
    </sheetView>
  </sheetViews>
  <sheetFormatPr defaultColWidth="9.140625" defaultRowHeight="12.75"/>
  <cols>
    <col min="6" max="6" width="21.57421875" style="0" bestFit="1" customWidth="1"/>
  </cols>
  <sheetData>
    <row r="1" spans="1:71" ht="12.75">
      <c r="A1" s="12" t="s">
        <v>54</v>
      </c>
      <c r="B1" s="12" t="s">
        <v>55</v>
      </c>
      <c r="C1" s="12" t="s">
        <v>56</v>
      </c>
      <c r="D1" s="12" t="s">
        <v>57</v>
      </c>
      <c r="E1" s="12" t="s">
        <v>58</v>
      </c>
      <c r="F1" s="12" t="s">
        <v>59</v>
      </c>
      <c r="G1" s="12" t="s">
        <v>60</v>
      </c>
      <c r="H1" s="12" t="s">
        <v>61</v>
      </c>
      <c r="I1" s="12" t="s">
        <v>62</v>
      </c>
      <c r="J1" s="12" t="s">
        <v>63</v>
      </c>
      <c r="K1" s="12" t="s">
        <v>64</v>
      </c>
      <c r="L1" s="12" t="s">
        <v>65</v>
      </c>
      <c r="M1" s="12" t="s">
        <v>66</v>
      </c>
      <c r="N1" s="12" t="s">
        <v>67</v>
      </c>
      <c r="O1" s="12" t="s">
        <v>68</v>
      </c>
      <c r="P1" s="12" t="s">
        <v>69</v>
      </c>
      <c r="Q1" s="12" t="s">
        <v>70</v>
      </c>
      <c r="R1" s="12" t="s">
        <v>71</v>
      </c>
      <c r="S1" s="12" t="s">
        <v>72</v>
      </c>
      <c r="T1" s="12" t="s">
        <v>73</v>
      </c>
      <c r="U1" s="12" t="s">
        <v>74</v>
      </c>
      <c r="V1" s="12" t="s">
        <v>75</v>
      </c>
      <c r="W1" s="12" t="s">
        <v>76</v>
      </c>
      <c r="X1" s="12" t="s">
        <v>77</v>
      </c>
      <c r="Y1" s="12" t="s">
        <v>78</v>
      </c>
      <c r="Z1" s="12" t="s">
        <v>79</v>
      </c>
      <c r="AA1" s="12" t="s">
        <v>80</v>
      </c>
      <c r="AB1" s="12" t="s">
        <v>81</v>
      </c>
      <c r="AC1" s="12" t="s">
        <v>82</v>
      </c>
      <c r="AD1" s="12" t="s">
        <v>83</v>
      </c>
      <c r="AE1" s="12" t="s">
        <v>84</v>
      </c>
      <c r="AF1" s="12" t="s">
        <v>85</v>
      </c>
      <c r="AG1" s="12" t="s">
        <v>86</v>
      </c>
      <c r="AH1" s="12" t="s">
        <v>87</v>
      </c>
      <c r="AI1" s="12" t="s">
        <v>88</v>
      </c>
      <c r="AJ1" s="12" t="s">
        <v>89</v>
      </c>
      <c r="AK1" s="12" t="s">
        <v>90</v>
      </c>
      <c r="AL1" s="12" t="s">
        <v>91</v>
      </c>
      <c r="AM1" s="12" t="s">
        <v>92</v>
      </c>
      <c r="AN1" s="12" t="s">
        <v>93</v>
      </c>
      <c r="AO1" s="12" t="s">
        <v>94</v>
      </c>
      <c r="AP1" s="12" t="s">
        <v>95</v>
      </c>
      <c r="AQ1" s="12" t="s">
        <v>96</v>
      </c>
      <c r="AR1" s="12" t="s">
        <v>97</v>
      </c>
      <c r="AS1" s="12" t="s">
        <v>98</v>
      </c>
      <c r="AT1" s="12" t="s">
        <v>99</v>
      </c>
      <c r="AU1" s="12" t="s">
        <v>100</v>
      </c>
      <c r="AV1" s="17" t="s">
        <v>101</v>
      </c>
      <c r="AW1" s="17" t="s">
        <v>102</v>
      </c>
      <c r="AX1" s="17" t="s">
        <v>103</v>
      </c>
      <c r="AY1" s="17" t="s">
        <v>104</v>
      </c>
      <c r="AZ1" s="34" t="s">
        <v>105</v>
      </c>
      <c r="BA1" s="34" t="s">
        <v>106</v>
      </c>
      <c r="BB1" s="34" t="s">
        <v>107</v>
      </c>
      <c r="BC1" s="34" t="s">
        <v>108</v>
      </c>
      <c r="BD1" s="34" t="s">
        <v>109</v>
      </c>
      <c r="BE1" s="34" t="s">
        <v>110</v>
      </c>
      <c r="BF1" s="34" t="s">
        <v>111</v>
      </c>
      <c r="BG1" s="34" t="s">
        <v>112</v>
      </c>
      <c r="BH1" s="24" t="s">
        <v>113</v>
      </c>
      <c r="BI1" s="24" t="s">
        <v>114</v>
      </c>
      <c r="BJ1" s="24" t="s">
        <v>115</v>
      </c>
      <c r="BK1" s="24" t="s">
        <v>116</v>
      </c>
      <c r="BL1" s="24" t="s">
        <v>117</v>
      </c>
      <c r="BM1" s="24" t="s">
        <v>118</v>
      </c>
      <c r="BN1" s="24" t="s">
        <v>119</v>
      </c>
      <c r="BO1" s="24" t="s">
        <v>120</v>
      </c>
      <c r="BP1" s="24" t="s">
        <v>121</v>
      </c>
      <c r="BQ1" s="24" t="s">
        <v>122</v>
      </c>
      <c r="BR1" s="24" t="s">
        <v>123</v>
      </c>
      <c r="BS1" s="24" t="s">
        <v>124</v>
      </c>
    </row>
    <row r="2" spans="1:71" ht="12.75">
      <c r="A2" s="35">
        <v>45217.61</v>
      </c>
      <c r="B2" s="35">
        <v>3283.22</v>
      </c>
      <c r="C2" s="35">
        <v>757.91</v>
      </c>
      <c r="D2" s="35">
        <v>38742.91</v>
      </c>
      <c r="E2" s="35">
        <v>7902.93</v>
      </c>
      <c r="F2" s="35">
        <v>1148.1</v>
      </c>
      <c r="G2" s="35">
        <v>0</v>
      </c>
      <c r="H2" s="35">
        <v>0</v>
      </c>
      <c r="I2" s="35">
        <v>0</v>
      </c>
      <c r="J2" s="35">
        <v>-2.49</v>
      </c>
      <c r="K2" s="35">
        <v>20154.1</v>
      </c>
      <c r="L2" s="35">
        <v>0</v>
      </c>
      <c r="M2" s="35">
        <v>0</v>
      </c>
      <c r="N2" s="35">
        <v>0</v>
      </c>
      <c r="O2" s="35">
        <v>0</v>
      </c>
      <c r="P2" s="35">
        <v>1417725.39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61982.3</v>
      </c>
      <c r="Y2" s="35">
        <v>61982.3</v>
      </c>
      <c r="Z2" s="35"/>
      <c r="AA2" s="35">
        <v>25044.97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5">
        <v>181097.32</v>
      </c>
      <c r="AI2" s="35">
        <v>14599.04</v>
      </c>
      <c r="AJ2" s="35">
        <v>5092.64</v>
      </c>
      <c r="AK2" s="13">
        <v>22739</v>
      </c>
      <c r="AL2" s="13">
        <v>130545</v>
      </c>
      <c r="AM2" s="32">
        <v>50660.71035801596</v>
      </c>
      <c r="AN2" s="35">
        <v>0</v>
      </c>
      <c r="AO2" s="35">
        <v>0</v>
      </c>
      <c r="AP2" s="35">
        <v>0</v>
      </c>
      <c r="AQ2" s="35">
        <v>58370.08</v>
      </c>
      <c r="AR2" s="35">
        <v>101.19</v>
      </c>
      <c r="AS2" s="35">
        <v>0</v>
      </c>
      <c r="AT2" s="35">
        <v>0</v>
      </c>
      <c r="AU2" s="35">
        <v>0</v>
      </c>
      <c r="AV2" s="35">
        <v>0</v>
      </c>
      <c r="AW2" s="35">
        <v>0</v>
      </c>
      <c r="AX2" s="35">
        <v>0</v>
      </c>
      <c r="AY2" s="35">
        <v>1012059.16</v>
      </c>
      <c r="AZ2" s="35"/>
      <c r="BA2" s="35">
        <v>10378.8</v>
      </c>
      <c r="BB2" s="35">
        <v>0</v>
      </c>
      <c r="BC2" s="35">
        <v>0</v>
      </c>
      <c r="BD2" s="35">
        <v>0</v>
      </c>
      <c r="BE2" s="35">
        <v>-1.8</v>
      </c>
      <c r="BF2" s="35">
        <v>0</v>
      </c>
      <c r="BG2" s="35">
        <v>13217.21</v>
      </c>
      <c r="BH2" s="35">
        <v>0</v>
      </c>
      <c r="BI2" s="35">
        <v>0</v>
      </c>
      <c r="BJ2" s="35">
        <v>19444.59</v>
      </c>
      <c r="BK2" s="35">
        <v>3669.35</v>
      </c>
      <c r="BL2" s="35">
        <v>407912.74</v>
      </c>
      <c r="BM2" s="35">
        <v>8.31</v>
      </c>
      <c r="BN2" s="35">
        <v>147531.58</v>
      </c>
      <c r="BO2" s="35">
        <v>0</v>
      </c>
      <c r="BP2" s="35">
        <v>0</v>
      </c>
      <c r="BQ2" s="35">
        <v>0</v>
      </c>
      <c r="BR2" s="24">
        <v>0</v>
      </c>
      <c r="BS2" s="24">
        <v>0</v>
      </c>
    </row>
  </sheetData>
  <sheetProtection/>
  <printOptions/>
  <pageMargins left="0.25" right="0.25" top="1" bottom="1" header="0.5" footer="0.5"/>
  <pageSetup horizontalDpi="1200" verticalDpi="1200" orientation="portrait" scale="55" r:id="rId1"/>
  <headerFooter alignWithMargins="0">
    <oddHeader>&amp;RAttachment 1 to IR SD-PUC-01-03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Otter Tail Power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Kittelson</dc:creator>
  <cp:keywords/>
  <dc:description/>
  <cp:lastModifiedBy>Olson, Nancy</cp:lastModifiedBy>
  <cp:lastPrinted>2014-12-23T19:41:15Z</cp:lastPrinted>
  <dcterms:created xsi:type="dcterms:W3CDTF">2002-05-08T13:10:08Z</dcterms:created>
  <dcterms:modified xsi:type="dcterms:W3CDTF">2014-12-23T21:55:15Z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0x010100CE7B19B29435AD4DBD3DC6BEB2C51AD0</vt:lpwstr>
  </property>
  <property fmtid="{D5CDD505-2E9C-101B-9397-08002B2CF9AE}" pid="3" name="Document Status">
    <vt:lpwstr>Draft</vt:lpwstr>
  </property>
  <property fmtid="{D5CDD505-2E9C-101B-9397-08002B2CF9AE}" pid="4" name="Comments">
    <vt:lpwstr>Data Updated for 2014 DR</vt:lpwstr>
  </property>
  <property fmtid="{D5CDD505-2E9C-101B-9397-08002B2CF9AE}" pid="5" name="Document Type">
    <vt:lpwstr>Question</vt:lpwstr>
  </property>
  <property fmtid="{D5CDD505-2E9C-101B-9397-08002B2CF9AE}" pid="6" name="TemplateUrl">
    <vt:lpwstr/>
  </property>
  <property fmtid="{D5CDD505-2E9C-101B-9397-08002B2CF9AE}" pid="7" name="Filing Number">
    <vt:lpwstr/>
  </property>
  <property fmtid="{D5CDD505-2E9C-101B-9397-08002B2CF9AE}" pid="8" name="xd_ProgID">
    <vt:lpwstr/>
  </property>
  <property fmtid="{D5CDD505-2E9C-101B-9397-08002B2CF9AE}" pid="9" name="Order">
    <vt:lpwstr/>
  </property>
  <property fmtid="{D5CDD505-2E9C-101B-9397-08002B2CF9AE}" pid="10" name="MetaInfo">
    <vt:lpwstr/>
  </property>
</Properties>
</file>