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020" windowHeight="5088"/>
  </bookViews>
  <sheets>
    <sheet name="GSHP Solo Evalu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C54" i="1"/>
  <c r="C14" i="1"/>
  <c r="G14" i="1" l="1"/>
  <c r="B55" i="1"/>
  <c r="F55" i="1"/>
  <c r="J55" i="1"/>
  <c r="E55" i="1"/>
  <c r="I55" i="1"/>
  <c r="D55" i="1"/>
  <c r="H55" i="1"/>
  <c r="C55" i="1"/>
  <c r="G55" i="1"/>
  <c r="E14" i="1"/>
  <c r="E17" i="1" s="1"/>
  <c r="G13" i="1"/>
  <c r="D54" i="1"/>
  <c r="H54" i="1"/>
  <c r="E54" i="1"/>
  <c r="I54" i="1"/>
  <c r="F14" i="1"/>
  <c r="B54" i="1"/>
  <c r="C17" i="1" s="1"/>
  <c r="F54" i="1"/>
  <c r="J54" i="1"/>
  <c r="F17" i="1" l="1"/>
  <c r="G17" i="1"/>
  <c r="D13" i="1"/>
  <c r="E13" i="1"/>
  <c r="F13" i="1"/>
  <c r="G16" i="1"/>
  <c r="G15" i="1"/>
  <c r="C13" i="1"/>
  <c r="D14" i="1"/>
  <c r="D17" i="1" s="1"/>
  <c r="F15" i="1" l="1"/>
  <c r="F16" i="1"/>
  <c r="C16" i="1"/>
  <c r="C15" i="1"/>
  <c r="E16" i="1"/>
  <c r="E15" i="1"/>
  <c r="D16" i="1"/>
  <c r="D15" i="1"/>
</calcChain>
</file>

<file path=xl/sharedStrings.xml><?xml version="1.0" encoding="utf-8"?>
<sst xmlns="http://schemas.openxmlformats.org/spreadsheetml/2006/main" count="52" uniqueCount="42">
  <si>
    <t>MidAmerican Energy Company</t>
  </si>
  <si>
    <t>South Dakota Energy Efficiency</t>
  </si>
  <si>
    <t>Total Participant Cost:</t>
  </si>
  <si>
    <t>Total Incentives Paid:</t>
  </si>
  <si>
    <t>Total Tax Credits: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</si>
  <si>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</si>
  <si>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</si>
  <si>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</si>
  <si>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</si>
  <si>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</si>
  <si>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</si>
  <si>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</si>
  <si>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</si>
  <si>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</si>
  <si>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</si>
  <si>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</si>
  <si>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</si>
  <si>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</si>
  <si>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Discount Rate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</si>
  <si>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</si>
  <si>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</si>
  <si>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</si>
  <si>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</si>
  <si>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</si>
  <si>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</si>
  <si>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</si>
  <si>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</si>
  <si>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</si>
  <si>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Non-Energy</t>
  </si>
  <si>
    <t>Year</t>
  </si>
  <si>
    <t>MWh</t>
  </si>
  <si>
    <t>MW</t>
  </si>
  <si>
    <t>Cost</t>
  </si>
  <si>
    <t>Savings</t>
  </si>
  <si>
    <t>Benefits</t>
  </si>
  <si>
    <t>Externalities</t>
  </si>
  <si>
    <t>NPV - TRC</t>
  </si>
  <si>
    <t>NPV - SOC</t>
  </si>
  <si>
    <t>GSHP Solo - Electric</t>
  </si>
  <si>
    <t>Total Administrative Cost*:</t>
  </si>
  <si>
    <t>* 76.13% of kWh savings are from GSHP measures. Overhead allocated to GSHP for this analysis by the same proportion.</t>
  </si>
  <si>
    <t>2017 Estimated Program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</si>
</sst>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5" fillId="0" borderId="0" xfId="4"/>
    <xf numFmtId="164" fontId="1" fillId="0" borderId="0" xfId="2" applyNumberForma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5" fillId="0" borderId="0" xfId="4" applyNumberFormat="1"/>
    <xf numFmtId="164" fontId="5" fillId="0" borderId="1" xfId="4" applyNumberFormat="1" applyBorder="1"/>
    <xf numFmtId="164" fontId="1" fillId="0" borderId="0" xfId="2" applyNumberFormat="1" applyBorder="1"/>
    <xf numFmtId="43" fontId="1" fillId="0" borderId="0" xfId="1"/>
    <xf numFmtId="44" fontId="1" fillId="0" borderId="0" xfId="2"/>
    <xf numFmtId="10" fontId="4" fillId="0" borderId="0" xfId="3" applyNumberFormat="1" applyFont="1"/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80" zoomScaleNormal="80" workbookViewId="0">
      <selection activeCell="E3" sqref="E3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">
        <v>41</v>
      </c>
      <c r="B3" s="2"/>
      <c r="C3" s="2"/>
    </row>
    <row r="4" spans="1:10" ht="18" x14ac:dyDescent="0.25">
      <c r="A4" s="1" t="s">
        <v>38</v>
      </c>
      <c r="B4" s="2"/>
      <c r="C4" s="2"/>
    </row>
    <row r="6" spans="1:10" ht="15" x14ac:dyDescent="0.25">
      <c r="A6" s="3" t="s">
        <v>39</v>
      </c>
      <c r="B6" s="3"/>
      <c r="C6" s="4">
        <v>10081.272236916464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2</v>
      </c>
      <c r="B7" s="3"/>
      <c r="C7" s="4">
        <v>172768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3</v>
      </c>
      <c r="B8" s="3"/>
      <c r="C8" s="4">
        <v>32000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4</v>
      </c>
      <c r="B9" s="5"/>
      <c r="C9" s="6">
        <v>131200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5</v>
      </c>
      <c r="E11" s="7"/>
      <c r="F11" s="7" t="s">
        <v>6</v>
      </c>
      <c r="G11" s="7"/>
      <c r="H11" s="3"/>
      <c r="I11" s="3"/>
      <c r="J11" s="3"/>
    </row>
    <row r="12" spans="1:10" ht="15" x14ac:dyDescent="0.25">
      <c r="A12" s="8" t="s">
        <v>7</v>
      </c>
      <c r="B12" s="8"/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3"/>
      <c r="I12" s="3"/>
      <c r="J12" s="3"/>
    </row>
    <row r="13" spans="1:10" ht="15" x14ac:dyDescent="0.25">
      <c r="A13" s="3" t="s">
        <v>13</v>
      </c>
      <c r="B13" s="3"/>
      <c r="C13" s="10">
        <f>H54+I54+C8+C9</f>
        <v>316053.98244145268</v>
      </c>
      <c r="D13" s="10">
        <f>SUM(D54:G54)</f>
        <v>174209.96717160934</v>
      </c>
      <c r="E13" s="10">
        <f>SUM(D54:G54)</f>
        <v>174209.96717160934</v>
      </c>
      <c r="F13" s="10">
        <f>SUM(D54:G54)+I54+C9</f>
        <v>305409.96717160934</v>
      </c>
      <c r="G13" s="10">
        <f>SUM(D55:G55)+J55</f>
        <v>256691.14938034513</v>
      </c>
      <c r="H13" s="3"/>
      <c r="I13" s="3"/>
      <c r="J13" s="3"/>
    </row>
    <row r="14" spans="1:10" ht="15" x14ac:dyDescent="0.25">
      <c r="A14" s="8" t="s">
        <v>14</v>
      </c>
      <c r="B14" s="8"/>
      <c r="C14" s="11">
        <f>C7</f>
        <v>172768</v>
      </c>
      <c r="D14" s="11">
        <f>H54+C6+C8</f>
        <v>194935.25467836912</v>
      </c>
      <c r="E14" s="11">
        <f>C6+C8</f>
        <v>42081.272236916462</v>
      </c>
      <c r="F14" s="11">
        <f>C6+C7</f>
        <v>182849.27223691647</v>
      </c>
      <c r="G14" s="11">
        <f>C6+C7</f>
        <v>182849.27223691647</v>
      </c>
      <c r="H14" s="3"/>
      <c r="I14" s="3"/>
      <c r="J14" s="3"/>
    </row>
    <row r="15" spans="1:10" ht="15" x14ac:dyDescent="0.25">
      <c r="A15" s="3" t="s">
        <v>15</v>
      </c>
      <c r="B15" s="3"/>
      <c r="C15" s="12">
        <f>C13-C14</f>
        <v>143285.98244145268</v>
      </c>
      <c r="D15" s="12">
        <f t="shared" ref="D15:G15" si="0">D13-D14</f>
        <v>-20725.287506759778</v>
      </c>
      <c r="E15" s="12">
        <f t="shared" si="0"/>
        <v>132128.69493469287</v>
      </c>
      <c r="F15" s="12">
        <f t="shared" si="0"/>
        <v>122560.69493469287</v>
      </c>
      <c r="G15" s="12">
        <f t="shared" si="0"/>
        <v>73841.877143428661</v>
      </c>
      <c r="H15" s="3"/>
      <c r="I15" s="3"/>
      <c r="J15" s="3"/>
    </row>
    <row r="16" spans="1:10" ht="15" x14ac:dyDescent="0.25">
      <c r="A16" s="3" t="s">
        <v>16</v>
      </c>
      <c r="B16" s="3"/>
      <c r="C16" s="13">
        <f>IFERROR(C13/C14,0)</f>
        <v>1.8293548715123904</v>
      </c>
      <c r="D16" s="13">
        <f t="shared" ref="D16:G16" si="1">IFERROR(D13/D14,0)</f>
        <v>0.89368117357245003</v>
      </c>
      <c r="E16" s="13">
        <f t="shared" si="1"/>
        <v>4.1398455396218008</v>
      </c>
      <c r="F16" s="13">
        <f t="shared" si="1"/>
        <v>1.6702826510345192</v>
      </c>
      <c r="G16" s="13">
        <f t="shared" si="1"/>
        <v>1.4038401478992615</v>
      </c>
      <c r="H16" s="3"/>
      <c r="I16" s="3"/>
      <c r="J16" s="3"/>
    </row>
    <row r="17" spans="1:10" ht="15" x14ac:dyDescent="0.25">
      <c r="A17" s="3" t="s">
        <v>17</v>
      </c>
      <c r="B17" s="3"/>
      <c r="C17" s="14">
        <f>IFERROR(C14/$B$54,0)</f>
        <v>92.907827901542859</v>
      </c>
      <c r="D17" s="14">
        <f t="shared" ref="D17:F17" si="2">IFERROR(D14/$B$54,0)</f>
        <v>104.82850466290833</v>
      </c>
      <c r="E17" s="14">
        <f t="shared" si="2"/>
        <v>22.629651317752177</v>
      </c>
      <c r="F17" s="14">
        <f t="shared" si="2"/>
        <v>98.329139174556602</v>
      </c>
      <c r="G17" s="14">
        <f>IFERROR(G14/$B$55,0)</f>
        <v>75.811267809490801</v>
      </c>
      <c r="H17" s="3"/>
      <c r="I17" s="3"/>
      <c r="J17" s="3"/>
    </row>
    <row r="18" spans="1:10" ht="15" x14ac:dyDescent="0.25">
      <c r="A18" s="3" t="s">
        <v>18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7"/>
      <c r="C20" s="7"/>
      <c r="D20" s="7" t="s">
        <v>19</v>
      </c>
      <c r="E20" s="7" t="s">
        <v>19</v>
      </c>
      <c r="F20" s="7" t="s">
        <v>19</v>
      </c>
      <c r="G20" s="7"/>
      <c r="H20" s="7"/>
      <c r="I20" s="7"/>
      <c r="J20" s="7"/>
    </row>
    <row r="21" spans="1:10" ht="15" x14ac:dyDescent="0.25">
      <c r="A21" s="3"/>
      <c r="B21" s="7" t="s">
        <v>20</v>
      </c>
      <c r="C21" s="7" t="s">
        <v>20</v>
      </c>
      <c r="D21" s="7" t="s">
        <v>21</v>
      </c>
      <c r="E21" s="7" t="s">
        <v>22</v>
      </c>
      <c r="F21" s="7" t="s">
        <v>23</v>
      </c>
      <c r="G21" s="7" t="s">
        <v>19</v>
      </c>
      <c r="H21" s="7"/>
      <c r="I21" s="7"/>
      <c r="J21" s="7"/>
    </row>
    <row r="22" spans="1:10" ht="15" x14ac:dyDescent="0.25">
      <c r="A22" s="3"/>
      <c r="B22" s="7" t="s">
        <v>24</v>
      </c>
      <c r="C22" s="7" t="s">
        <v>25</v>
      </c>
      <c r="D22" s="7" t="s">
        <v>26</v>
      </c>
      <c r="E22" s="7" t="s">
        <v>26</v>
      </c>
      <c r="F22" s="7" t="s">
        <v>26</v>
      </c>
      <c r="G22" s="7" t="s">
        <v>24</v>
      </c>
      <c r="H22" s="7" t="s">
        <v>27</v>
      </c>
      <c r="I22" s="7" t="s">
        <v>28</v>
      </c>
      <c r="J22" s="7"/>
    </row>
    <row r="23" spans="1:10" ht="15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32</v>
      </c>
      <c r="F23" s="9" t="s">
        <v>32</v>
      </c>
      <c r="G23" s="9" t="s">
        <v>32</v>
      </c>
      <c r="H23" s="9" t="s">
        <v>33</v>
      </c>
      <c r="I23" s="9" t="s">
        <v>34</v>
      </c>
      <c r="J23" s="9" t="s">
        <v>35</v>
      </c>
    </row>
    <row r="24" spans="1:10" ht="15" x14ac:dyDescent="0.25">
      <c r="A24" s="3">
        <v>1</v>
      </c>
      <c r="B24" s="16">
        <v>177.45599999999999</v>
      </c>
      <c r="C24" s="16">
        <v>0.17070955825765735</v>
      </c>
      <c r="D24" s="4">
        <v>2627.7</v>
      </c>
      <c r="E24" s="4">
        <v>379.49</v>
      </c>
      <c r="F24" s="4">
        <v>963.48</v>
      </c>
      <c r="G24" s="4">
        <v>7829.03</v>
      </c>
      <c r="H24" s="4">
        <v>11524.87</v>
      </c>
      <c r="I24" s="4">
        <v>0</v>
      </c>
      <c r="J24" s="4">
        <v>1179.97</v>
      </c>
    </row>
    <row r="25" spans="1:10" ht="15" x14ac:dyDescent="0.25">
      <c r="A25" s="3">
        <v>2</v>
      </c>
      <c r="B25" s="16">
        <v>177.45599999999999</v>
      </c>
      <c r="C25" s="16">
        <v>0.17070955825765735</v>
      </c>
      <c r="D25" s="4">
        <v>2693.4</v>
      </c>
      <c r="E25" s="4">
        <v>388.97</v>
      </c>
      <c r="F25" s="4">
        <v>987.57</v>
      </c>
      <c r="G25" s="4">
        <v>8220.4500000000007</v>
      </c>
      <c r="H25" s="4">
        <v>11916.72</v>
      </c>
      <c r="I25" s="4">
        <v>0</v>
      </c>
      <c r="J25" s="4">
        <v>1229.0390000000002</v>
      </c>
    </row>
    <row r="26" spans="1:10" ht="15" x14ac:dyDescent="0.25">
      <c r="A26" s="3">
        <v>3</v>
      </c>
      <c r="B26" s="16">
        <v>177.45599999999999</v>
      </c>
      <c r="C26" s="16">
        <v>0.17070955825765735</v>
      </c>
      <c r="D26" s="4">
        <v>2760.73</v>
      </c>
      <c r="E26" s="4">
        <v>398.7</v>
      </c>
      <c r="F26" s="4">
        <v>1012.26</v>
      </c>
      <c r="G26" s="4">
        <v>9408.33</v>
      </c>
      <c r="H26" s="4">
        <v>12321.89</v>
      </c>
      <c r="I26" s="4">
        <v>0</v>
      </c>
      <c r="J26" s="4">
        <v>1358.0020000000002</v>
      </c>
    </row>
    <row r="27" spans="1:10" ht="15" x14ac:dyDescent="0.25">
      <c r="A27" s="3">
        <v>4</v>
      </c>
      <c r="B27" s="16">
        <v>177.45599999999999</v>
      </c>
      <c r="C27" s="16">
        <v>0.17070955825765735</v>
      </c>
      <c r="D27" s="4">
        <v>2829.75</v>
      </c>
      <c r="E27" s="4">
        <v>408.67</v>
      </c>
      <c r="F27" s="4">
        <v>1037.56</v>
      </c>
      <c r="G27" s="4">
        <v>9036.66</v>
      </c>
      <c r="H27" s="4">
        <v>12740.83</v>
      </c>
      <c r="I27" s="4">
        <v>0</v>
      </c>
      <c r="J27" s="4">
        <v>1331.2640000000001</v>
      </c>
    </row>
    <row r="28" spans="1:10" ht="15" x14ac:dyDescent="0.25">
      <c r="A28" s="3">
        <v>5</v>
      </c>
      <c r="B28" s="16">
        <v>177.45599999999999</v>
      </c>
      <c r="C28" s="16">
        <v>0.17070955825765735</v>
      </c>
      <c r="D28" s="4">
        <v>2900.49</v>
      </c>
      <c r="E28" s="4">
        <v>418.88</v>
      </c>
      <c r="F28" s="4">
        <v>1063.5</v>
      </c>
      <c r="G28" s="4">
        <v>12673.99</v>
      </c>
      <c r="H28" s="4">
        <v>13174.02</v>
      </c>
      <c r="I28" s="4">
        <v>0</v>
      </c>
      <c r="J28" s="4">
        <v>1705.6860000000001</v>
      </c>
    </row>
    <row r="29" spans="1:10" ht="15" x14ac:dyDescent="0.25">
      <c r="A29" s="3">
        <v>6</v>
      </c>
      <c r="B29" s="16">
        <v>177.45599999999999</v>
      </c>
      <c r="C29" s="16">
        <v>0.17070955825765735</v>
      </c>
      <c r="D29" s="4">
        <v>2973.01</v>
      </c>
      <c r="E29" s="4">
        <v>429.35</v>
      </c>
      <c r="F29" s="4">
        <v>1090.0899999999999</v>
      </c>
      <c r="G29" s="4">
        <v>13229</v>
      </c>
      <c r="H29" s="4">
        <v>13621.94</v>
      </c>
      <c r="I29" s="4">
        <v>0</v>
      </c>
      <c r="J29" s="4">
        <v>1772.1450000000002</v>
      </c>
    </row>
    <row r="30" spans="1:10" ht="15" x14ac:dyDescent="0.25">
      <c r="A30" s="3">
        <v>7</v>
      </c>
      <c r="B30" s="16">
        <v>177.45599999999999</v>
      </c>
      <c r="C30" s="16">
        <v>0.17070955825765735</v>
      </c>
      <c r="D30" s="4">
        <v>3047.33</v>
      </c>
      <c r="E30" s="4">
        <v>440.09</v>
      </c>
      <c r="F30" s="4">
        <v>1117.3399999999999</v>
      </c>
      <c r="G30" s="4">
        <v>12486.53</v>
      </c>
      <c r="H30" s="4">
        <v>14085.08</v>
      </c>
      <c r="I30" s="4">
        <v>0</v>
      </c>
      <c r="J30" s="4">
        <v>1709.1290000000001</v>
      </c>
    </row>
    <row r="31" spans="1:10" ht="15" x14ac:dyDescent="0.25">
      <c r="A31" s="3">
        <v>8</v>
      </c>
      <c r="B31" s="16">
        <v>177.45599999999999</v>
      </c>
      <c r="C31" s="16">
        <v>0.17070955825765735</v>
      </c>
      <c r="D31" s="4">
        <v>3123.51</v>
      </c>
      <c r="E31" s="4">
        <v>451.09</v>
      </c>
      <c r="F31" s="4">
        <v>1145.28</v>
      </c>
      <c r="G31" s="4">
        <v>12540.33</v>
      </c>
      <c r="H31" s="4">
        <v>14563.97</v>
      </c>
      <c r="I31" s="4">
        <v>0</v>
      </c>
      <c r="J31" s="4">
        <v>1726.021</v>
      </c>
    </row>
    <row r="32" spans="1:10" ht="15" x14ac:dyDescent="0.25">
      <c r="A32" s="3">
        <v>9</v>
      </c>
      <c r="B32" s="16">
        <v>177.45599999999999</v>
      </c>
      <c r="C32" s="16">
        <v>0.17070955825765735</v>
      </c>
      <c r="D32" s="4">
        <v>3201.6</v>
      </c>
      <c r="E32" s="4">
        <v>462.37</v>
      </c>
      <c r="F32" s="4">
        <v>1173.9100000000001</v>
      </c>
      <c r="G32" s="4">
        <v>13015.98</v>
      </c>
      <c r="H32" s="4">
        <v>15059.15</v>
      </c>
      <c r="I32" s="4">
        <v>0</v>
      </c>
      <c r="J32" s="4">
        <v>1785.3860000000002</v>
      </c>
    </row>
    <row r="33" spans="1:10" ht="15" x14ac:dyDescent="0.25">
      <c r="A33" s="3">
        <v>10</v>
      </c>
      <c r="B33" s="16">
        <v>177.45599999999999</v>
      </c>
      <c r="C33" s="16">
        <v>0.17070955825765735</v>
      </c>
      <c r="D33" s="4">
        <v>3281.64</v>
      </c>
      <c r="E33" s="4">
        <v>473.93</v>
      </c>
      <c r="F33" s="4">
        <v>1203.26</v>
      </c>
      <c r="G33" s="4">
        <v>12819.08</v>
      </c>
      <c r="H33" s="4">
        <v>15571.16</v>
      </c>
      <c r="I33" s="4">
        <v>0</v>
      </c>
      <c r="J33" s="4">
        <v>1777.7910000000002</v>
      </c>
    </row>
    <row r="34" spans="1:10" ht="15" x14ac:dyDescent="0.25">
      <c r="A34" s="3">
        <v>11</v>
      </c>
      <c r="B34" s="16">
        <v>177.45599999999999</v>
      </c>
      <c r="C34" s="16">
        <v>0.17070955825765735</v>
      </c>
      <c r="D34" s="4">
        <v>3363.68</v>
      </c>
      <c r="E34" s="4">
        <v>485.78</v>
      </c>
      <c r="F34" s="4">
        <v>1233.3399999999999</v>
      </c>
      <c r="G34" s="4">
        <v>14429.93</v>
      </c>
      <c r="H34" s="4">
        <v>16100.58</v>
      </c>
      <c r="I34" s="4">
        <v>0</v>
      </c>
      <c r="J34" s="4">
        <v>1951.2730000000001</v>
      </c>
    </row>
    <row r="35" spans="1:10" ht="15" x14ac:dyDescent="0.25">
      <c r="A35" s="3">
        <v>12</v>
      </c>
      <c r="B35" s="16">
        <v>177.45599999999999</v>
      </c>
      <c r="C35" s="16">
        <v>0.17070955825765735</v>
      </c>
      <c r="D35" s="4">
        <v>3447.77</v>
      </c>
      <c r="E35" s="4">
        <v>497.92</v>
      </c>
      <c r="F35" s="4">
        <v>1264.17</v>
      </c>
      <c r="G35" s="4">
        <v>14043.96</v>
      </c>
      <c r="H35" s="4">
        <v>16648</v>
      </c>
      <c r="I35" s="4">
        <v>0</v>
      </c>
      <c r="J35" s="4">
        <v>1925.3820000000001</v>
      </c>
    </row>
    <row r="36" spans="1:10" ht="15" x14ac:dyDescent="0.25">
      <c r="A36" s="3">
        <v>13</v>
      </c>
      <c r="B36" s="16">
        <v>177.45599999999999</v>
      </c>
      <c r="C36" s="16">
        <v>0.17070955825765735</v>
      </c>
      <c r="D36" s="4">
        <v>3533.97</v>
      </c>
      <c r="E36" s="4">
        <v>510.37</v>
      </c>
      <c r="F36" s="4">
        <v>1295.78</v>
      </c>
      <c r="G36" s="4">
        <v>14778.67</v>
      </c>
      <c r="H36" s="4">
        <v>17214.03</v>
      </c>
      <c r="I36" s="4">
        <v>0</v>
      </c>
      <c r="J36" s="4">
        <v>2011.8790000000001</v>
      </c>
    </row>
    <row r="37" spans="1:10" ht="15" x14ac:dyDescent="0.25">
      <c r="A37" s="3">
        <v>14</v>
      </c>
      <c r="B37" s="16">
        <v>177.45599999999999</v>
      </c>
      <c r="C37" s="16">
        <v>0.17070955825765735</v>
      </c>
      <c r="D37" s="4">
        <v>3622.32</v>
      </c>
      <c r="E37" s="4">
        <v>523.13</v>
      </c>
      <c r="F37" s="4">
        <v>1328.17</v>
      </c>
      <c r="G37" s="4">
        <v>14798.68</v>
      </c>
      <c r="H37" s="4">
        <v>17799.310000000001</v>
      </c>
      <c r="I37" s="4">
        <v>0</v>
      </c>
      <c r="J37" s="4">
        <v>2027.23</v>
      </c>
    </row>
    <row r="38" spans="1:10" ht="15" x14ac:dyDescent="0.25">
      <c r="A38" s="3">
        <v>15</v>
      </c>
      <c r="B38" s="16">
        <v>177.45599999999999</v>
      </c>
      <c r="C38" s="16">
        <v>0.17070955825765735</v>
      </c>
      <c r="D38" s="4">
        <v>3712.88</v>
      </c>
      <c r="E38" s="4">
        <v>536.20000000000005</v>
      </c>
      <c r="F38" s="4">
        <v>1361.38</v>
      </c>
      <c r="G38" s="4">
        <v>14780.61</v>
      </c>
      <c r="H38" s="4">
        <v>18404.490000000002</v>
      </c>
      <c r="I38" s="4">
        <v>0</v>
      </c>
      <c r="J38" s="4">
        <v>2039.107</v>
      </c>
    </row>
    <row r="39" spans="1:10" ht="15" x14ac:dyDescent="0.25">
      <c r="A39" s="3">
        <v>16</v>
      </c>
      <c r="B39" s="16">
        <v>177.45599999999999</v>
      </c>
      <c r="C39" s="16">
        <v>0.17070955825765735</v>
      </c>
      <c r="D39" s="4">
        <v>3805.7</v>
      </c>
      <c r="E39" s="4">
        <v>549.61</v>
      </c>
      <c r="F39" s="4">
        <v>1395.41</v>
      </c>
      <c r="G39" s="4">
        <v>14900.96</v>
      </c>
      <c r="H39" s="4">
        <v>19030.240000000002</v>
      </c>
      <c r="I39" s="4">
        <v>0</v>
      </c>
      <c r="J39" s="4">
        <v>2065.1680000000001</v>
      </c>
    </row>
    <row r="40" spans="1:10" ht="15" x14ac:dyDescent="0.25">
      <c r="A40" s="3">
        <v>17</v>
      </c>
      <c r="B40" s="16">
        <v>177.45599999999999</v>
      </c>
      <c r="C40" s="16">
        <v>0.17070955825765735</v>
      </c>
      <c r="D40" s="4">
        <v>3900.84</v>
      </c>
      <c r="E40" s="4">
        <v>563.35</v>
      </c>
      <c r="F40" s="4">
        <v>1430.29</v>
      </c>
      <c r="G40" s="4">
        <v>15005.61</v>
      </c>
      <c r="H40" s="4">
        <v>19677.27</v>
      </c>
      <c r="I40" s="4">
        <v>0</v>
      </c>
      <c r="J40" s="4">
        <v>2090.009</v>
      </c>
    </row>
    <row r="41" spans="1:10" ht="15" x14ac:dyDescent="0.25">
      <c r="A41" s="3">
        <v>18</v>
      </c>
      <c r="B41" s="16">
        <v>177.45599999999999</v>
      </c>
      <c r="C41" s="16">
        <v>0.17070955825765735</v>
      </c>
      <c r="D41" s="4">
        <v>3998.36</v>
      </c>
      <c r="E41" s="4">
        <v>577.42999999999995</v>
      </c>
      <c r="F41" s="4">
        <v>1466.05</v>
      </c>
      <c r="G41" s="4">
        <v>15510.5</v>
      </c>
      <c r="H41" s="4">
        <v>20346.29</v>
      </c>
      <c r="I41" s="4">
        <v>0</v>
      </c>
      <c r="J41" s="4">
        <v>2155.2339999999999</v>
      </c>
    </row>
    <row r="42" spans="1:10" ht="15" x14ac:dyDescent="0.25">
      <c r="A42" s="3">
        <v>19</v>
      </c>
      <c r="B42" s="16">
        <v>0</v>
      </c>
      <c r="C42" s="16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16">
        <v>0</v>
      </c>
      <c r="C43" s="16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3">
      <c r="A44" s="3">
        <v>21</v>
      </c>
      <c r="B44" s="16">
        <v>0</v>
      </c>
      <c r="C44" s="16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3">
      <c r="A45" s="3">
        <v>22</v>
      </c>
      <c r="B45" s="16">
        <v>0</v>
      </c>
      <c r="C45" s="16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3">
      <c r="A46" s="3">
        <v>23</v>
      </c>
      <c r="B46" s="16">
        <v>0</v>
      </c>
      <c r="C46" s="16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3">
      <c r="A47" s="3">
        <v>24</v>
      </c>
      <c r="B47" s="16">
        <v>0</v>
      </c>
      <c r="C47" s="16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3">
      <c r="A48" s="3">
        <v>25</v>
      </c>
      <c r="B48" s="16">
        <v>0</v>
      </c>
      <c r="C48" s="16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3">
      <c r="A49" s="3">
        <v>26</v>
      </c>
      <c r="B49" s="16">
        <v>0</v>
      </c>
      <c r="C49" s="16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16">
        <v>0</v>
      </c>
      <c r="C50" s="16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16">
        <v>0</v>
      </c>
      <c r="C51" s="16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16">
        <v>0</v>
      </c>
      <c r="C52" s="16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17">
        <v>0</v>
      </c>
      <c r="C53" s="17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36</v>
      </c>
      <c r="B54" s="16">
        <f>B24+NPV($F$18,B25:B53)</f>
        <v>1859.5634394024075</v>
      </c>
      <c r="C54" s="16">
        <f t="shared" ref="C54:J54" si="3">C24+NPV($F$18,C25:C53)</f>
        <v>1.7888673997637443</v>
      </c>
      <c r="D54" s="4">
        <f t="shared" si="3"/>
        <v>32678.082680723932</v>
      </c>
      <c r="E54" s="4">
        <f t="shared" si="3"/>
        <v>4719.2977044943764</v>
      </c>
      <c r="F54" s="4">
        <f t="shared" si="3"/>
        <v>11981.845181645465</v>
      </c>
      <c r="G54" s="4">
        <f t="shared" si="3"/>
        <v>124830.74160474558</v>
      </c>
      <c r="H54" s="4">
        <f t="shared" si="3"/>
        <v>152853.98244145265</v>
      </c>
      <c r="I54" s="4">
        <f t="shared" si="3"/>
        <v>0</v>
      </c>
      <c r="J54" s="4">
        <f t="shared" si="3"/>
        <v>17420.996717160939</v>
      </c>
    </row>
    <row r="55" spans="1:10" x14ac:dyDescent="0.3">
      <c r="A55" s="7" t="s">
        <v>37</v>
      </c>
      <c r="B55" s="16">
        <f>B24+NPV($G$18,B25:B53)</f>
        <v>2411.9009946701563</v>
      </c>
      <c r="C55" s="16">
        <f t="shared" ref="C55:J55" si="4">C24+NPV($G$18,C25:C53)</f>
        <v>2.3202064363072918</v>
      </c>
      <c r="D55" s="4">
        <f t="shared" si="4"/>
        <v>43399.808695572501</v>
      </c>
      <c r="E55" s="4">
        <f t="shared" si="4"/>
        <v>6267.7053047777126</v>
      </c>
      <c r="F55" s="4">
        <f t="shared" si="4"/>
        <v>15913.107478510754</v>
      </c>
      <c r="G55" s="4">
        <f t="shared" si="4"/>
        <v>167774.96886690735</v>
      </c>
      <c r="H55" s="4">
        <f t="shared" si="4"/>
        <v>204745.7279535105</v>
      </c>
      <c r="I55" s="4">
        <f t="shared" si="4"/>
        <v>0</v>
      </c>
      <c r="J55" s="4">
        <f t="shared" si="4"/>
        <v>23335.559034576829</v>
      </c>
    </row>
    <row r="57" spans="1:10" x14ac:dyDescent="0.3">
      <c r="A57" t="s">
        <v>40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2017 Estimated GSHP
Ground Source Heat Pump Results
&amp;F</oddHeader>
    <oddFooter>&amp;L&amp;A&amp;CPage &amp;P of 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41B0BF35-30BF-46B2-B31C-608546DD1474">tmy,</Reviewed_x0020_By>
    <Comments xmlns="41B0BF35-30BF-46B2-B31C-608546DD1474" xsi:nil="true"/>
    <Status xmlns="41B0BF35-30BF-46B2-B31C-608546DD1474" xsi:nil="true"/>
    <Assigned_x0020_to0 xmlns="41B0BF35-30BF-46B2-B31C-608546DD1474" xsi:nil="true"/>
    <completed xmlns="41B0BF35-30BF-46B2-B31C-608546DD1474">Ready for Review</complet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24A01-76B8-4A5B-A1FB-D8E9AF38958E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41B0BF35-30BF-46B2-B31C-608546DD147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D16DE2-C3EE-46D0-92AA-238DDA8858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1447F-A817-4DC5-B936-173AC970B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GSHP Solo Evaluation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Cade</dc:creator>
  <cp:lastModifiedBy>Douglas, Tina  (PUC)</cp:lastModifiedBy>
  <cp:lastPrinted>2016-12-05T18:41:12Z</cp:lastPrinted>
  <dcterms:created xsi:type="dcterms:W3CDTF">2016-11-30T21:28:05Z</dcterms:created>
  <dcterms:modified xsi:type="dcterms:W3CDTF">2016-12-07T18:27:27Z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